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Admin\Documents\МГУПП\Сводка\2023\"/>
    </mc:Choice>
  </mc:AlternateContent>
  <xr:revisionPtr revIDLastSave="0" documentId="13_ncr:1_{B7BDAB11-251A-4291-AA9C-FC886D7BDA1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Сводка для ректора" sheetId="2" r:id="rId1"/>
  </sheets>
  <calcPr calcId="191029"/>
  <customWorkbookViews>
    <customWorkbookView name="Фильтр 19" guid="{41C7C754-AD9A-41E5-B2FC-BC3814065F58}" maximized="1" windowWidth="0" windowHeight="0" activeSheetId="0"/>
    <customWorkbookView name="Фильтр 18" guid="{ABF7BC82-1AD7-40FD-A4C3-5F44EEFB5884}" maximized="1" windowWidth="0" windowHeight="0" activeSheetId="0"/>
    <customWorkbookView name="Фильтр 17" guid="{335F8CCA-4F8B-48D0-B806-52E34A2272CE}" maximized="1" windowWidth="0" windowHeight="0" activeSheetId="0"/>
    <customWorkbookView name="Фильтр 16" guid="{FB5A723F-0285-4B1D-8A99-E3F1D1394536}" maximized="1" windowWidth="0" windowHeight="0" activeSheetId="0"/>
    <customWorkbookView name="Фильтр 15" guid="{187965EB-1C75-4D5E-93E1-F67A0CB1ADB1}" maximized="1" windowWidth="0" windowHeight="0" activeSheetId="0"/>
    <customWorkbookView name="Фильтр 14" guid="{DFBC8BCD-2E70-4705-BE92-2EDB4CCF5B90}" maximized="1" windowWidth="0" windowHeight="0" activeSheetId="0"/>
    <customWorkbookView name="Фильтр 13" guid="{47AFA18A-4314-4B7B-BA48-BBE39B070BA9}" maximized="1" windowWidth="0" windowHeight="0" activeSheetId="0"/>
    <customWorkbookView name="Фильтр 1" guid="{D3C077EC-1A28-4855-AE91-2DD637363CC9}" maximized="1" windowWidth="0" windowHeight="0" activeSheetId="0"/>
    <customWorkbookView name="Фильтр 2" guid="{D2F1774C-81F3-411E-B214-3A933F802739}" maximized="1" windowWidth="0" windowHeight="0" activeSheetId="0"/>
    <customWorkbookView name="Фильтр 12" guid="{81EE68D8-C3A8-4408-B29F-08993209589A}" maximized="1" windowWidth="0" windowHeight="0" activeSheetId="0"/>
    <customWorkbookView name="Фильтр 11" guid="{680AE698-D208-467F-8B1B-2C6C4BB651A4}" maximized="1" windowWidth="0" windowHeight="0" activeSheetId="0"/>
    <customWorkbookView name="Фильтр 3" guid="{73A83A06-4D79-4593-900A-E5FE30FAE66F}" maximized="1" windowWidth="0" windowHeight="0" activeSheetId="0"/>
    <customWorkbookView name="Фильтр 22" guid="{828E05FB-AFC2-4939-802B-C426EB041798}" maximized="1" windowWidth="0" windowHeight="0" activeSheetId="0"/>
    <customWorkbookView name="Фильтр 4" guid="{5501F271-3F9E-43DB-B00A-BCBE15DD6521}" maximized="1" windowWidth="0" windowHeight="0" activeSheetId="0"/>
    <customWorkbookView name="Фильтр 21" guid="{2A7EBA61-DDB5-4356-B2EC-985CB1BB00A4}" maximized="1" windowWidth="0" windowHeight="0" activeSheetId="0"/>
    <customWorkbookView name="Фильтр 10" guid="{7A7C9C91-579B-409A-8AB2-D9EF9C404CDE}" maximized="1" windowWidth="0" windowHeight="0" activeSheetId="0"/>
    <customWorkbookView name="Фильтр 20" guid="{735C96D9-4FE5-4CD2-9B72-DD97724EE40A}" maximized="1" windowWidth="0" windowHeight="0" activeSheetId="0"/>
    <customWorkbookView name="Фильтр 9" guid="{AB2DEFE5-4CE2-4FB4-99E3-ECABF96F7FED}" maximized="1" windowWidth="0" windowHeight="0" activeSheetId="0"/>
    <customWorkbookView name="Фильтр 5" guid="{DFAB42FA-669B-4BBB-9A73-8A04B026A498}" maximized="1" windowWidth="0" windowHeight="0" activeSheetId="0"/>
    <customWorkbookView name="Фильтр 6" guid="{9708CDAA-8AD3-4F42-9367-32A51C63FF08}" maximized="1" windowWidth="0" windowHeight="0" activeSheetId="0"/>
    <customWorkbookView name="Фильтр 7" guid="{2DC53CFC-DE64-4F7C-880B-4DEDBA0DAE49}" maximized="1" windowWidth="0" windowHeight="0" activeSheetId="0"/>
    <customWorkbookView name="Фильтр 8" guid="{6F98F898-D71B-444E-928B-DFBB1CD5CF2C}" maximized="1" windowWidth="0" windowHeight="0" activeSheetId="0"/>
  </customWorkbookViews>
</workbook>
</file>

<file path=xl/calcChain.xml><?xml version="1.0" encoding="utf-8"?>
<calcChain xmlns="http://schemas.openxmlformats.org/spreadsheetml/2006/main">
  <c r="K41" i="2" l="1"/>
  <c r="K42" i="2"/>
  <c r="K43" i="2"/>
  <c r="K44" i="2"/>
  <c r="K46" i="2"/>
  <c r="K49" i="2"/>
  <c r="K50" i="2"/>
  <c r="K40" i="2"/>
  <c r="I50" i="2"/>
  <c r="G37" i="2"/>
  <c r="G39" i="2"/>
  <c r="G40" i="2"/>
  <c r="G41" i="2"/>
  <c r="G42" i="2"/>
  <c r="G43" i="2"/>
  <c r="G45" i="2"/>
  <c r="G46" i="2"/>
  <c r="G47" i="2"/>
  <c r="G48" i="2"/>
  <c r="G49" i="2"/>
  <c r="G50" i="2"/>
  <c r="G36" i="2"/>
  <c r="N29" i="2"/>
  <c r="N30" i="2"/>
  <c r="M29" i="2"/>
  <c r="M30" i="2"/>
  <c r="N9" i="2"/>
  <c r="N10" i="2"/>
  <c r="N11" i="2"/>
  <c r="N14" i="2"/>
  <c r="N15" i="2"/>
  <c r="N16" i="2"/>
  <c r="N17" i="2"/>
  <c r="N20" i="2"/>
  <c r="N21" i="2"/>
  <c r="N22" i="2"/>
  <c r="N23" i="2"/>
  <c r="N26" i="2"/>
  <c r="N7" i="2"/>
  <c r="M9" i="2"/>
  <c r="M10" i="2"/>
  <c r="M11" i="2"/>
  <c r="M14" i="2"/>
  <c r="M15" i="2"/>
  <c r="M16" i="2"/>
  <c r="M17" i="2"/>
  <c r="M20" i="2"/>
  <c r="M21" i="2"/>
  <c r="M22" i="2"/>
  <c r="M23" i="2"/>
  <c r="M26" i="2"/>
  <c r="M7" i="2"/>
  <c r="K29" i="2"/>
  <c r="J29" i="2"/>
  <c r="K24" i="2"/>
  <c r="K25" i="2"/>
  <c r="J24" i="2"/>
  <c r="J25" i="2"/>
  <c r="H6" i="2"/>
  <c r="H7" i="2"/>
  <c r="G64" i="2"/>
  <c r="F64" i="2"/>
  <c r="E64" i="2"/>
  <c r="J51" i="2"/>
  <c r="H51" i="2"/>
  <c r="F51" i="2"/>
  <c r="E51" i="2"/>
  <c r="L31" i="2"/>
  <c r="I31" i="2"/>
  <c r="F31" i="2"/>
  <c r="E31" i="2"/>
  <c r="H30" i="2"/>
  <c r="O30" i="2"/>
  <c r="Q30" i="2" s="1"/>
  <c r="G30" i="2" s="1"/>
  <c r="H29" i="2"/>
  <c r="O29" i="2"/>
  <c r="Q29" i="2" s="1"/>
  <c r="G29" i="2" s="1"/>
  <c r="H28" i="2"/>
  <c r="H31" i="2" s="1"/>
  <c r="O28" i="2"/>
  <c r="Q28" i="2" s="1"/>
  <c r="G28" i="2" s="1"/>
  <c r="L27" i="2"/>
  <c r="I27" i="2"/>
  <c r="F27" i="2"/>
  <c r="E27" i="2"/>
  <c r="H26" i="2"/>
  <c r="O26" i="2"/>
  <c r="Q26" i="2" s="1"/>
  <c r="G26" i="2" s="1"/>
  <c r="H25" i="2"/>
  <c r="O25" i="2"/>
  <c r="Q25" i="2" s="1"/>
  <c r="G25" i="2" s="1"/>
  <c r="H24" i="2"/>
  <c r="O24" i="2"/>
  <c r="Q24" i="2" s="1"/>
  <c r="G24" i="2" s="1"/>
  <c r="H23" i="2"/>
  <c r="O23" i="2"/>
  <c r="Q23" i="2" s="1"/>
  <c r="G23" i="2" s="1"/>
  <c r="H22" i="2"/>
  <c r="O22" i="2"/>
  <c r="Q22" i="2" s="1"/>
  <c r="G22" i="2" s="1"/>
  <c r="H21" i="2"/>
  <c r="O21" i="2"/>
  <c r="Q21" i="2" s="1"/>
  <c r="G21" i="2" s="1"/>
  <c r="H20" i="2"/>
  <c r="O20" i="2"/>
  <c r="Q20" i="2" s="1"/>
  <c r="G20" i="2" s="1"/>
  <c r="H19" i="2"/>
  <c r="O19" i="2"/>
  <c r="Q19" i="2" s="1"/>
  <c r="G19" i="2" s="1"/>
  <c r="H18" i="2"/>
  <c r="O18" i="2"/>
  <c r="Q18" i="2" s="1"/>
  <c r="G18" i="2" s="1"/>
  <c r="H17" i="2"/>
  <c r="P17" i="2"/>
  <c r="O17" i="2"/>
  <c r="H16" i="2"/>
  <c r="O16" i="2"/>
  <c r="Q16" i="2" s="1"/>
  <c r="G16" i="2" s="1"/>
  <c r="H15" i="2"/>
  <c r="O15" i="2"/>
  <c r="Q15" i="2" s="1"/>
  <c r="G15" i="2" s="1"/>
  <c r="H14" i="2"/>
  <c r="O14" i="2"/>
  <c r="Q14" i="2" s="1"/>
  <c r="G14" i="2" s="1"/>
  <c r="H13" i="2"/>
  <c r="O13" i="2"/>
  <c r="Q13" i="2" s="1"/>
  <c r="G13" i="2" s="1"/>
  <c r="H12" i="2"/>
  <c r="O12" i="2"/>
  <c r="Q12" i="2" s="1"/>
  <c r="G12" i="2" s="1"/>
  <c r="H11" i="2"/>
  <c r="O11" i="2"/>
  <c r="Q11" i="2" s="1"/>
  <c r="G11" i="2" s="1"/>
  <c r="H10" i="2"/>
  <c r="O10" i="2"/>
  <c r="Q10" i="2" s="1"/>
  <c r="G10" i="2" s="1"/>
  <c r="H9" i="2"/>
  <c r="O9" i="2"/>
  <c r="Q9" i="2" s="1"/>
  <c r="G9" i="2" s="1"/>
  <c r="H8" i="2"/>
  <c r="O8" i="2"/>
  <c r="Q8" i="2" s="1"/>
  <c r="G8" i="2" s="1"/>
  <c r="O7" i="2"/>
  <c r="Q7" i="2" s="1"/>
  <c r="G7" i="2" s="1"/>
  <c r="P6" i="2"/>
  <c r="O6" i="2"/>
  <c r="G31" i="2" l="1"/>
  <c r="H27" i="2"/>
  <c r="Q6" i="2"/>
  <c r="G6" i="2" s="1"/>
  <c r="Q17" i="2"/>
  <c r="G17" i="2" s="1"/>
  <c r="G27" i="2" l="1"/>
</calcChain>
</file>

<file path=xl/sharedStrings.xml><?xml version="1.0" encoding="utf-8"?>
<sst xmlns="http://schemas.openxmlformats.org/spreadsheetml/2006/main" count="328" uniqueCount="90">
  <si>
    <t>43.02.15 Поварское и кондитерское дело</t>
  </si>
  <si>
    <t>09.02.07 Информационные системы и программирование</t>
  </si>
  <si>
    <t>19.03.04 Технология продукции и организация общественного питания</t>
  </si>
  <si>
    <t>36.02.01 Ветеринария</t>
  </si>
  <si>
    <t>19.04.03 Продукты питания животного происхождения</t>
  </si>
  <si>
    <t>19.03.02 Продукты питания из растительного сырья</t>
  </si>
  <si>
    <t>19.02.11 Технология продуктов питания из растительного сырья</t>
  </si>
  <si>
    <t>19.03.01 Биотехнология</t>
  </si>
  <si>
    <t>09.03.01 Информатика и вычислительная техника</t>
  </si>
  <si>
    <t>38.05.02 Таможенное дело</t>
  </si>
  <si>
    <t>38.04.02 Менеджмент</t>
  </si>
  <si>
    <t>19.04.02 Продукты питания из растительного сырья</t>
  </si>
  <si>
    <t>38.02.05 Товароведение и экспертиза качества потребительских товаров</t>
  </si>
  <si>
    <t>43.02.16 Туризм и гостеприимство</t>
  </si>
  <si>
    <t>31.05.01 Лечебное дело</t>
  </si>
  <si>
    <t>15.03.06 Мехатроника и робототехника</t>
  </si>
  <si>
    <t>19.01.18 Аппаратчик-оператор производства продуктов питания из растительного сырья</t>
  </si>
  <si>
    <t>19.03.03 Продукты питания животного происхождения</t>
  </si>
  <si>
    <t>38.03.02 Менеджмент</t>
  </si>
  <si>
    <t>36.05.01 Ветеринария</t>
  </si>
  <si>
    <t>38.03.07 Товароведение</t>
  </si>
  <si>
    <t>29.03.03 Технология полиграфического и упаковочного производства</t>
  </si>
  <si>
    <t>27.04.04 Управление в технических системах</t>
  </si>
  <si>
    <t>36.03.01 Ветеринарно-санитарная экспертиза</t>
  </si>
  <si>
    <t>43.03.01 Сервис</t>
  </si>
  <si>
    <t>06.04.01 Биология</t>
  </si>
  <si>
    <t>27.04.02 Управление качеством</t>
  </si>
  <si>
    <t>20.03.01 Техносферная безопасность</t>
  </si>
  <si>
    <t>06.03.01 Биология</t>
  </si>
  <si>
    <t>19.04.01 Биотехнология</t>
  </si>
  <si>
    <t>29.04.03 Технология полиграфического и упаковочного производства</t>
  </si>
  <si>
    <t>09.03.03 Прикладная информатика</t>
  </si>
  <si>
    <t>20.04.01 Техносферная безопасность</t>
  </si>
  <si>
    <t>15.03.04 Автоматизация технологических процессов и производств</t>
  </si>
  <si>
    <t>36.04.01 Ветеринарно-санитарная экспертиза</t>
  </si>
  <si>
    <t>09.04.01 Информатика и вычислительная техника</t>
  </si>
  <si>
    <t>27.03.02 Управление качеством</t>
  </si>
  <si>
    <t>15.03.02 Технологические машины и оборудование</t>
  </si>
  <si>
    <t>27.03.04 Управление в технических системах</t>
  </si>
  <si>
    <t>грант</t>
  </si>
  <si>
    <t>основной</t>
  </si>
  <si>
    <t>уровень подготовки</t>
  </si>
  <si>
    <t>Наименование направления подготовки/специальности</t>
  </si>
  <si>
    <t>Средний балл ЕГЭ</t>
  </si>
  <si>
    <t>Минимальный/максимальный балл ЕГЭ</t>
  </si>
  <si>
    <t>Минимальный/максимальный балл грант</t>
  </si>
  <si>
    <t>Средний балл ВВИ</t>
  </si>
  <si>
    <t>Минимальный/ максимальный балл ВВИ</t>
  </si>
  <si>
    <t>БАКАЛАВРИАТ/СПЕЦИАЛИТЕТ</t>
  </si>
  <si>
    <t>очная ЕГЭ + грант</t>
  </si>
  <si>
    <t>мин.балл очная ЕГЭ</t>
  </si>
  <si>
    <t>макс.балл очная ЕГЭ</t>
  </si>
  <si>
    <t>мин.балл грант</t>
  </si>
  <si>
    <t>макс.балл грант</t>
  </si>
  <si>
    <t>х</t>
  </si>
  <si>
    <t>16.03.03 Холодильная ,криогенная техника и системы жизнеобеспечения</t>
  </si>
  <si>
    <t>18.03.01 Химические технологии</t>
  </si>
  <si>
    <t>27.03.01 Стандартизация и метрология</t>
  </si>
  <si>
    <t>ИТОГО БАКАЛАВРИАТ:</t>
  </si>
  <si>
    <t>ИТОГО СПЕЦИАЛИТЕТ:</t>
  </si>
  <si>
    <t>грант/олимпиада 100%</t>
  </si>
  <si>
    <t>МАГИСТРАТУРА</t>
  </si>
  <si>
    <t>15.04.02 Технологические машины и оборудование</t>
  </si>
  <si>
    <t>16.04.03 Холодильная,криогенная техника и системы жизнеобеспечивания</t>
  </si>
  <si>
    <t>19.04.04 Технология продукции и организации общественного питания</t>
  </si>
  <si>
    <t>19.04.05 Высокотехнологичные производства пищевых продуктов функционального и специализированного назначения</t>
  </si>
  <si>
    <t>ИТОГО МАГИСТРАТУРА:</t>
  </si>
  <si>
    <t>КОЛЛЕДЖ</t>
  </si>
  <si>
    <t>2023 на базе :</t>
  </si>
  <si>
    <t>9кл</t>
  </si>
  <si>
    <t>11кл</t>
  </si>
  <si>
    <t>18.01.33 Лаборант по контролю качества сырья, реактивов, промежуточных продуктов, готовой продукции, отходов</t>
  </si>
  <si>
    <t>ИТОГО КОЛЛЕДЖ:</t>
  </si>
  <si>
    <t>Средний балл ЕГЭ/ВВИ</t>
  </si>
  <si>
    <t>ОЧНО-ЗАОЧНАЯ</t>
  </si>
  <si>
    <t>ОЧНАЯ</t>
  </si>
  <si>
    <t>ЗАОЧНАЯ</t>
  </si>
  <si>
    <t>ОФО ЕГЭ</t>
  </si>
  <si>
    <t>мин.балл ОФО ВВИ</t>
  </si>
  <si>
    <t>макс.балл ОФО ВВИ</t>
  </si>
  <si>
    <t>мин.балл ОЗФО ЕГЭ</t>
  </si>
  <si>
    <t>макс.балл ОЗФО ЕГЭ</t>
  </si>
  <si>
    <t>мин.балл ОЗФО ВВИ</t>
  </si>
  <si>
    <t>макс.балл ОЗФО ВВИ</t>
  </si>
  <si>
    <t>мин.балл ЗФО ЕГЭ</t>
  </si>
  <si>
    <t>макс.балл ЗФО ЕГЭ</t>
  </si>
  <si>
    <t>мин.балл ЗФО ВВИ</t>
  </si>
  <si>
    <t>макс.балл ЗФО ВВИ</t>
  </si>
  <si>
    <t>Минимальный/максимальный балл ВВИ</t>
  </si>
  <si>
    <t>СБА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</si>
</sst>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rgb="FFE2EFDA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CE4D6"/>
      </patternFill>
    </fill>
    <fill>
      <patternFill patternType="solid">
        <fgColor theme="6" tint="0.79998168889431442"/>
        <bgColor rgb="FFFCE4D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2EFDA"/>
      </patternFill>
    </fill>
    <fill>
      <patternFill patternType="solid">
        <fgColor rgb="FFD5BDFF"/>
        <bgColor indexed="64"/>
      </patternFill>
    </fill>
    <fill>
      <patternFill patternType="solid">
        <fgColor rgb="FFD5BDFF"/>
        <bgColor rgb="FFE2EFDA"/>
      </patternFill>
    </fill>
    <fill>
      <patternFill patternType="solid">
        <fgColor rgb="FFD5BDFF"/>
        <bgColor rgb="FFFCE4D6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rgb="FFFF0000"/>
      </left>
      <right style="medium">
        <color rgb="FFFF0000"/>
      </right>
      <top style="thin">
        <color theme="1"/>
      </top>
      <bottom/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/>
    <xf numFmtId="0" fontId="2" fillId="4" borderId="6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" fontId="2" fillId="8" borderId="14" xfId="0" applyNumberFormat="1" applyFont="1" applyFill="1" applyBorder="1" applyAlignment="1">
      <alignment horizontal="center" vertical="center"/>
    </xf>
    <xf numFmtId="4" fontId="2" fillId="9" borderId="1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 wrapText="1"/>
    </xf>
    <xf numFmtId="0" fontId="1" fillId="15" borderId="41" xfId="0" applyFont="1" applyFill="1" applyBorder="1" applyAlignment="1">
      <alignment horizontal="center" vertical="center" wrapText="1"/>
    </xf>
    <xf numFmtId="0" fontId="1" fillId="14" borderId="43" xfId="0" applyFont="1" applyFill="1" applyBorder="1" applyAlignment="1">
      <alignment horizontal="center"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14" borderId="46" xfId="0" applyFont="1" applyFill="1" applyBorder="1" applyAlignment="1">
      <alignment horizontal="center" vertical="center" wrapText="1"/>
    </xf>
    <xf numFmtId="0" fontId="1" fillId="13" borderId="43" xfId="0" applyFont="1" applyFill="1" applyBorder="1" applyAlignment="1">
      <alignment horizontal="center" vertical="center" wrapText="1"/>
    </xf>
    <xf numFmtId="0" fontId="1" fillId="15" borderId="43" xfId="0" applyFont="1" applyFill="1" applyBorder="1" applyAlignment="1">
      <alignment horizontal="center" vertical="center" wrapText="1"/>
    </xf>
    <xf numFmtId="0" fontId="1" fillId="9" borderId="49" xfId="0" applyFont="1" applyFill="1" applyBorder="1" applyAlignment="1">
      <alignment horizontal="center" vertical="center" wrapText="1"/>
    </xf>
    <xf numFmtId="0" fontId="1" fillId="12" borderId="49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2" fillId="9" borderId="28" xfId="0" applyNumberFormat="1" applyFont="1" applyFill="1" applyBorder="1" applyAlignment="1">
      <alignment horizontal="center" vertical="center"/>
    </xf>
    <xf numFmtId="4" fontId="2" fillId="9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2" fontId="2" fillId="13" borderId="24" xfId="0" applyNumberFormat="1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2" fontId="2" fillId="13" borderId="22" xfId="0" applyNumberFormat="1" applyFont="1" applyFill="1" applyBorder="1" applyAlignment="1">
      <alignment horizontal="center" vertical="center"/>
    </xf>
    <xf numFmtId="2" fontId="2" fillId="15" borderId="24" xfId="0" applyNumberFormat="1" applyFont="1" applyFill="1" applyBorder="1" applyAlignment="1">
      <alignment horizontal="center" vertical="center"/>
    </xf>
    <xf numFmtId="2" fontId="2" fillId="15" borderId="3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1" fillId="2" borderId="12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17" borderId="16" xfId="0" applyFont="1" applyFill="1" applyBorder="1" applyAlignment="1"/>
    <xf numFmtId="0" fontId="4" fillId="17" borderId="20" xfId="0" applyFont="1" applyFill="1" applyBorder="1" applyAlignment="1"/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17" borderId="60" xfId="0" applyFont="1" applyFill="1" applyBorder="1" applyAlignment="1">
      <alignment vertical="center"/>
    </xf>
    <xf numFmtId="0" fontId="2" fillId="17" borderId="61" xfId="0" applyFont="1" applyFill="1" applyBorder="1" applyAlignment="1">
      <alignment vertical="center"/>
    </xf>
    <xf numFmtId="0" fontId="2" fillId="17" borderId="66" xfId="0" applyFont="1" applyFill="1" applyBorder="1" applyAlignment="1">
      <alignment vertical="center"/>
    </xf>
    <xf numFmtId="0" fontId="2" fillId="17" borderId="65" xfId="0" applyFont="1" applyFill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9" borderId="16" xfId="0" applyFont="1" applyFill="1" applyBorder="1" applyAlignment="1">
      <alignment vertical="center"/>
    </xf>
    <xf numFmtId="0" fontId="1" fillId="11" borderId="34" xfId="0" applyFont="1" applyFill="1" applyBorder="1" applyAlignment="1">
      <alignment horizontal="center" vertical="center" wrapText="1"/>
    </xf>
    <xf numFmtId="0" fontId="5" fillId="12" borderId="36" xfId="0" applyFont="1" applyFill="1" applyBorder="1"/>
    <xf numFmtId="0" fontId="4" fillId="12" borderId="37" xfId="0" applyFont="1" applyFill="1" applyBorder="1" applyAlignment="1"/>
    <xf numFmtId="0" fontId="5" fillId="12" borderId="38" xfId="0" applyFont="1" applyFill="1" applyBorder="1"/>
    <xf numFmtId="0" fontId="5" fillId="12" borderId="37" xfId="0" applyFont="1" applyFill="1" applyBorder="1"/>
    <xf numFmtId="0" fontId="1" fillId="11" borderId="47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 wrapText="1"/>
    </xf>
    <xf numFmtId="0" fontId="5" fillId="14" borderId="36" xfId="0" applyFont="1" applyFill="1" applyBorder="1"/>
    <xf numFmtId="0" fontId="4" fillId="14" borderId="37" xfId="0" applyFont="1" applyFill="1" applyBorder="1" applyAlignment="1"/>
    <xf numFmtId="0" fontId="5" fillId="14" borderId="38" xfId="0" applyFont="1" applyFill="1" applyBorder="1"/>
    <xf numFmtId="0" fontId="5" fillId="14" borderId="37" xfId="0" applyFont="1" applyFill="1" applyBorder="1"/>
    <xf numFmtId="0" fontId="1" fillId="16" borderId="47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1" fillId="14" borderId="68" xfId="0" applyFont="1" applyFill="1" applyBorder="1" applyAlignment="1">
      <alignment horizontal="center" vertical="center" wrapText="1"/>
    </xf>
    <xf numFmtId="0" fontId="1" fillId="14" borderId="70" xfId="0" applyFont="1" applyFill="1" applyBorder="1" applyAlignment="1">
      <alignment horizontal="center" vertical="center" wrapText="1"/>
    </xf>
    <xf numFmtId="0" fontId="1" fillId="14" borderId="67" xfId="0" applyFont="1" applyFill="1" applyBorder="1" applyAlignment="1">
      <alignment horizontal="center" vertical="center" wrapText="1"/>
    </xf>
    <xf numFmtId="0" fontId="1" fillId="14" borderId="69" xfId="0" applyFont="1" applyFill="1" applyBorder="1" applyAlignment="1">
      <alignment horizontal="center" vertical="center" wrapText="1"/>
    </xf>
    <xf numFmtId="0" fontId="1" fillId="12" borderId="68" xfId="0" applyFont="1" applyFill="1" applyBorder="1" applyAlignment="1">
      <alignment horizontal="center" vertical="center" wrapText="1"/>
    </xf>
    <xf numFmtId="0" fontId="1" fillId="12" borderId="70" xfId="0" applyFont="1" applyFill="1" applyBorder="1" applyAlignment="1">
      <alignment horizontal="center" vertical="center" wrapText="1"/>
    </xf>
    <xf numFmtId="0" fontId="1" fillId="12" borderId="67" xfId="0" applyFont="1" applyFill="1" applyBorder="1" applyAlignment="1">
      <alignment horizontal="center" vertical="center" wrapText="1"/>
    </xf>
    <xf numFmtId="0" fontId="1" fillId="12" borderId="6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11" xfId="0" applyFont="1" applyBorder="1"/>
    <xf numFmtId="0" fontId="6" fillId="9" borderId="29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 wrapText="1"/>
    </xf>
    <xf numFmtId="0" fontId="1" fillId="10" borderId="48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5" borderId="7" xfId="0" applyFont="1" applyFill="1" applyBorder="1" applyAlignment="1">
      <alignment horizontal="center" vertical="center" textRotation="90"/>
    </xf>
    <xf numFmtId="0" fontId="5" fillId="0" borderId="7" xfId="0" applyFont="1" applyBorder="1"/>
    <xf numFmtId="0" fontId="5" fillId="0" borderId="5" xfId="0" applyFont="1" applyBorder="1"/>
    <xf numFmtId="0" fontId="1" fillId="4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/>
    <xf numFmtId="0" fontId="5" fillId="0" borderId="9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/>
    <xf numFmtId="0" fontId="5" fillId="0" borderId="0" xfId="0" applyFont="1" applyBorder="1"/>
    <xf numFmtId="0" fontId="2" fillId="0" borderId="6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14" borderId="71" xfId="0" applyFont="1" applyFill="1" applyBorder="1" applyAlignment="1">
      <alignment horizontal="center" vertical="center" wrapText="1"/>
    </xf>
    <xf numFmtId="0" fontId="3" fillId="14" borderId="55" xfId="0" applyFont="1" applyFill="1" applyBorder="1" applyAlignment="1">
      <alignment horizontal="center" vertical="center" wrapText="1"/>
    </xf>
    <xf numFmtId="0" fontId="1" fillId="9" borderId="68" xfId="0" applyFont="1" applyFill="1" applyBorder="1" applyAlignment="1">
      <alignment horizontal="center" vertical="center" wrapText="1"/>
    </xf>
    <xf numFmtId="0" fontId="1" fillId="9" borderId="70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5" fillId="9" borderId="35" xfId="0" applyFont="1" applyFill="1" applyBorder="1"/>
    <xf numFmtId="0" fontId="5" fillId="9" borderId="48" xfId="0" applyFont="1" applyFill="1" applyBorder="1"/>
    <xf numFmtId="0" fontId="4" fillId="9" borderId="37" xfId="0" applyFont="1" applyFill="1" applyBorder="1" applyAlignment="1"/>
    <xf numFmtId="0" fontId="4" fillId="9" borderId="16" xfId="0" applyFont="1" applyFill="1" applyBorder="1" applyAlignment="1"/>
    <xf numFmtId="0" fontId="5" fillId="9" borderId="20" xfId="0" applyFont="1" applyFill="1" applyBorder="1"/>
    <xf numFmtId="0" fontId="5" fillId="9" borderId="39" xfId="0" applyFont="1" applyFill="1" applyBorder="1"/>
    <xf numFmtId="0" fontId="5" fillId="9" borderId="16" xfId="0" applyFont="1" applyFill="1" applyBorder="1"/>
    <xf numFmtId="0" fontId="1" fillId="10" borderId="34" xfId="0" applyFont="1" applyFill="1" applyBorder="1" applyAlignment="1">
      <alignment horizontal="center" vertical="center" wrapText="1"/>
    </xf>
    <xf numFmtId="0" fontId="5" fillId="9" borderId="36" xfId="0" applyFont="1" applyFill="1" applyBorder="1"/>
    <xf numFmtId="0" fontId="5" fillId="9" borderId="38" xfId="0" applyFont="1" applyFill="1" applyBorder="1"/>
    <xf numFmtId="0" fontId="5" fillId="9" borderId="37" xfId="0" applyFont="1" applyFill="1" applyBorder="1"/>
    <xf numFmtId="0" fontId="2" fillId="9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AA84F"/>
    <outlinePr summaryBelow="0" summaryRight="0"/>
    <pageSetUpPr fitToPage="1"/>
  </sheetPr>
  <dimension ref="A1:AE990"/>
  <sheetViews>
    <sheetView tabSelected="1" zoomScale="90" zoomScaleNormal="90" workbookViewId="0">
      <selection activeCell="K60" sqref="K60"/>
    </sheetView>
  </sheetViews>
  <sheetFormatPr defaultColWidth="12.5703125" defaultRowHeight="15.75" customHeight="1" x14ac:dyDescent="0.2"/>
  <cols>
    <col min="1" max="3" width="12.5703125" style="20"/>
    <col min="4" max="4" width="21.140625" style="20" customWidth="1"/>
    <col min="5" max="22" width="9.85546875" style="20" customWidth="1"/>
    <col min="23" max="23" width="11" style="20" customWidth="1"/>
    <col min="24" max="16384" width="12.5703125" style="20"/>
  </cols>
  <sheetData>
    <row r="1" spans="1:31" ht="12.75" thickBot="1" x14ac:dyDescent="0.25">
      <c r="A1" s="5"/>
      <c r="B1" s="5"/>
      <c r="C1" s="5"/>
      <c r="D1" s="5"/>
      <c r="E1" s="19"/>
      <c r="F1" s="19"/>
      <c r="G1" s="19"/>
      <c r="H1" s="19"/>
      <c r="I1" s="19"/>
      <c r="J1" s="19"/>
      <c r="K1" s="1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1" ht="12.75" customHeight="1" x14ac:dyDescent="0.2">
      <c r="A2" s="185" t="s">
        <v>41</v>
      </c>
      <c r="B2" s="186" t="s">
        <v>42</v>
      </c>
      <c r="C2" s="159"/>
      <c r="D2" s="188"/>
      <c r="E2" s="162" t="s">
        <v>75</v>
      </c>
      <c r="F2" s="162"/>
      <c r="G2" s="162"/>
      <c r="H2" s="162"/>
      <c r="I2" s="168" t="s">
        <v>74</v>
      </c>
      <c r="J2" s="168"/>
      <c r="K2" s="168"/>
      <c r="L2" s="169" t="s">
        <v>76</v>
      </c>
      <c r="M2" s="169"/>
      <c r="N2" s="170"/>
      <c r="O2" s="196" t="s">
        <v>43</v>
      </c>
      <c r="P2" s="197"/>
      <c r="Q2" s="198"/>
      <c r="R2" s="204" t="s">
        <v>44</v>
      </c>
      <c r="S2" s="205"/>
      <c r="T2" s="204" t="s">
        <v>45</v>
      </c>
      <c r="U2" s="205"/>
      <c r="V2" s="163" t="s">
        <v>47</v>
      </c>
      <c r="W2" s="164"/>
      <c r="X2" s="118" t="s">
        <v>44</v>
      </c>
      <c r="Y2" s="119"/>
      <c r="Z2" s="123" t="s">
        <v>47</v>
      </c>
      <c r="AA2" s="124"/>
      <c r="AB2" s="127" t="s">
        <v>44</v>
      </c>
      <c r="AC2" s="128"/>
      <c r="AD2" s="132" t="s">
        <v>47</v>
      </c>
      <c r="AE2" s="133"/>
    </row>
    <row r="3" spans="1:31" ht="12" x14ac:dyDescent="0.2">
      <c r="A3" s="178"/>
      <c r="B3" s="159"/>
      <c r="C3" s="159"/>
      <c r="D3" s="188"/>
      <c r="E3" s="162"/>
      <c r="F3" s="162"/>
      <c r="G3" s="162"/>
      <c r="H3" s="162"/>
      <c r="I3" s="168"/>
      <c r="J3" s="168"/>
      <c r="K3" s="168"/>
      <c r="L3" s="169"/>
      <c r="M3" s="169"/>
      <c r="N3" s="170"/>
      <c r="O3" s="199"/>
      <c r="P3" s="200"/>
      <c r="Q3" s="201"/>
      <c r="R3" s="199"/>
      <c r="S3" s="206"/>
      <c r="T3" s="199"/>
      <c r="U3" s="206"/>
      <c r="V3" s="165"/>
      <c r="W3" s="166"/>
      <c r="X3" s="120"/>
      <c r="Y3" s="121"/>
      <c r="Z3" s="125"/>
      <c r="AA3" s="126"/>
      <c r="AB3" s="129"/>
      <c r="AC3" s="130"/>
      <c r="AD3" s="134"/>
      <c r="AE3" s="135"/>
    </row>
    <row r="4" spans="1:31" ht="12" x14ac:dyDescent="0.2">
      <c r="A4" s="179"/>
      <c r="B4" s="159"/>
      <c r="C4" s="159"/>
      <c r="D4" s="188"/>
      <c r="E4" s="162"/>
      <c r="F4" s="162"/>
      <c r="G4" s="162"/>
      <c r="H4" s="162"/>
      <c r="I4" s="168"/>
      <c r="J4" s="168"/>
      <c r="K4" s="168"/>
      <c r="L4" s="169"/>
      <c r="M4" s="169"/>
      <c r="N4" s="170"/>
      <c r="O4" s="202"/>
      <c r="P4" s="203"/>
      <c r="Q4" s="201"/>
      <c r="R4" s="207"/>
      <c r="S4" s="206"/>
      <c r="T4" s="207"/>
      <c r="U4" s="206"/>
      <c r="V4" s="165"/>
      <c r="W4" s="166"/>
      <c r="X4" s="122"/>
      <c r="Y4" s="121"/>
      <c r="Z4" s="125"/>
      <c r="AA4" s="126"/>
      <c r="AB4" s="131"/>
      <c r="AC4" s="130"/>
      <c r="AD4" s="134"/>
      <c r="AE4" s="135"/>
    </row>
    <row r="5" spans="1:31" ht="24.75" customHeight="1" thickBot="1" x14ac:dyDescent="0.25">
      <c r="A5" s="177" t="s">
        <v>48</v>
      </c>
      <c r="B5" s="182"/>
      <c r="C5" s="182"/>
      <c r="D5" s="183"/>
      <c r="E5" s="30" t="s">
        <v>40</v>
      </c>
      <c r="F5" s="31" t="s">
        <v>39</v>
      </c>
      <c r="G5" s="161" t="s">
        <v>73</v>
      </c>
      <c r="H5" s="161"/>
      <c r="I5" s="34" t="s">
        <v>40</v>
      </c>
      <c r="J5" s="167" t="s">
        <v>73</v>
      </c>
      <c r="K5" s="167"/>
      <c r="L5" s="34" t="s">
        <v>40</v>
      </c>
      <c r="M5" s="171" t="s">
        <v>73</v>
      </c>
      <c r="N5" s="171"/>
      <c r="O5" s="56" t="s">
        <v>77</v>
      </c>
      <c r="P5" s="57" t="s">
        <v>39</v>
      </c>
      <c r="Q5" s="65" t="s">
        <v>49</v>
      </c>
      <c r="R5" s="68" t="s">
        <v>50</v>
      </c>
      <c r="S5" s="69" t="s">
        <v>51</v>
      </c>
      <c r="T5" s="70" t="s">
        <v>52</v>
      </c>
      <c r="U5" s="71" t="s">
        <v>53</v>
      </c>
      <c r="V5" s="67" t="s">
        <v>78</v>
      </c>
      <c r="W5" s="65" t="s">
        <v>79</v>
      </c>
      <c r="X5" s="58" t="s">
        <v>80</v>
      </c>
      <c r="Y5" s="63" t="s">
        <v>81</v>
      </c>
      <c r="Z5" s="61" t="s">
        <v>82</v>
      </c>
      <c r="AA5" s="66" t="s">
        <v>83</v>
      </c>
      <c r="AB5" s="59" t="s">
        <v>84</v>
      </c>
      <c r="AC5" s="64" t="s">
        <v>85</v>
      </c>
      <c r="AD5" s="62" t="s">
        <v>86</v>
      </c>
      <c r="AE5" s="60" t="s">
        <v>87</v>
      </c>
    </row>
    <row r="6" spans="1:31" ht="12" x14ac:dyDescent="0.2">
      <c r="A6" s="178"/>
      <c r="B6" s="174" t="s">
        <v>28</v>
      </c>
      <c r="C6" s="182"/>
      <c r="D6" s="183"/>
      <c r="E6" s="7">
        <v>3</v>
      </c>
      <c r="F6" s="14">
        <v>2</v>
      </c>
      <c r="G6" s="32">
        <f t="shared" ref="G6:G26" si="0">Q6</f>
        <v>65.333333333333329</v>
      </c>
      <c r="H6" s="33">
        <f t="shared" ref="H6:H26" si="1">(V6+W6)/2/3</f>
        <v>0</v>
      </c>
      <c r="I6" s="21" t="s">
        <v>54</v>
      </c>
      <c r="J6" s="35" t="s">
        <v>54</v>
      </c>
      <c r="K6" s="80" t="s">
        <v>54</v>
      </c>
      <c r="L6" s="21" t="s">
        <v>54</v>
      </c>
      <c r="M6" s="38" t="s">
        <v>54</v>
      </c>
      <c r="N6" s="40" t="s">
        <v>54</v>
      </c>
      <c r="O6" s="43">
        <f t="shared" ref="O6:O26" si="2">(R6+S6)/2/3</f>
        <v>59.666666666666664</v>
      </c>
      <c r="P6" s="52">
        <f>(T6+U6)/2/3</f>
        <v>71</v>
      </c>
      <c r="Q6" s="76">
        <f t="shared" ref="Q6:Q26" si="3">AVERAGE(O6:P6)</f>
        <v>65.333333333333329</v>
      </c>
      <c r="R6" s="55">
        <v>170</v>
      </c>
      <c r="S6" s="53">
        <v>188</v>
      </c>
      <c r="T6" s="53">
        <v>210</v>
      </c>
      <c r="U6" s="54">
        <v>216</v>
      </c>
      <c r="V6" s="72"/>
      <c r="W6" s="54"/>
      <c r="X6" s="74" t="s">
        <v>54</v>
      </c>
      <c r="Y6" s="75" t="s">
        <v>54</v>
      </c>
      <c r="Z6" s="74" t="s">
        <v>54</v>
      </c>
      <c r="AA6" s="75" t="s">
        <v>54</v>
      </c>
      <c r="AB6" s="74" t="s">
        <v>54</v>
      </c>
      <c r="AC6" s="75" t="s">
        <v>54</v>
      </c>
      <c r="AD6" s="72" t="s">
        <v>54</v>
      </c>
      <c r="AE6" s="54" t="s">
        <v>54</v>
      </c>
    </row>
    <row r="7" spans="1:31" ht="12" x14ac:dyDescent="0.2">
      <c r="A7" s="178"/>
      <c r="B7" s="174" t="s">
        <v>8</v>
      </c>
      <c r="C7" s="182"/>
      <c r="D7" s="183"/>
      <c r="E7" s="8">
        <v>8</v>
      </c>
      <c r="F7" s="14"/>
      <c r="G7" s="32">
        <f t="shared" si="0"/>
        <v>60.333333333333336</v>
      </c>
      <c r="H7" s="33">
        <f t="shared" si="1"/>
        <v>56.666666666666664</v>
      </c>
      <c r="I7" s="21" t="s">
        <v>54</v>
      </c>
      <c r="J7" s="36" t="s">
        <v>54</v>
      </c>
      <c r="K7" s="37" t="s">
        <v>54</v>
      </c>
      <c r="L7" s="21">
        <v>6</v>
      </c>
      <c r="M7" s="82">
        <f>(AB7+AC7)/2/3</f>
        <v>70.166666666666671</v>
      </c>
      <c r="N7" s="83">
        <f>(AD7+AE7)/2/3</f>
        <v>65</v>
      </c>
      <c r="O7" s="45">
        <f t="shared" si="2"/>
        <v>60.333333333333336</v>
      </c>
      <c r="P7" s="22"/>
      <c r="Q7" s="77">
        <f t="shared" si="3"/>
        <v>60.333333333333336</v>
      </c>
      <c r="R7" s="51">
        <v>171</v>
      </c>
      <c r="S7" s="23">
        <v>191</v>
      </c>
      <c r="T7" s="23"/>
      <c r="U7" s="44"/>
      <c r="V7" s="42">
        <v>156</v>
      </c>
      <c r="W7" s="44">
        <v>184</v>
      </c>
      <c r="X7" s="51" t="s">
        <v>54</v>
      </c>
      <c r="Y7" s="44" t="s">
        <v>54</v>
      </c>
      <c r="Z7" s="51" t="s">
        <v>54</v>
      </c>
      <c r="AA7" s="44" t="s">
        <v>54</v>
      </c>
      <c r="AB7" s="51">
        <v>198</v>
      </c>
      <c r="AC7" s="44">
        <v>223</v>
      </c>
      <c r="AD7" s="42">
        <v>163</v>
      </c>
      <c r="AE7" s="44">
        <v>227</v>
      </c>
    </row>
    <row r="8" spans="1:31" ht="12" x14ac:dyDescent="0.2">
      <c r="A8" s="178"/>
      <c r="B8" s="174" t="s">
        <v>31</v>
      </c>
      <c r="C8" s="182"/>
      <c r="D8" s="183"/>
      <c r="E8" s="8"/>
      <c r="F8" s="14"/>
      <c r="G8" s="32">
        <f t="shared" si="0"/>
        <v>0</v>
      </c>
      <c r="H8" s="33">
        <f t="shared" si="1"/>
        <v>0</v>
      </c>
      <c r="I8" s="21" t="s">
        <v>54</v>
      </c>
      <c r="J8" s="36" t="s">
        <v>54</v>
      </c>
      <c r="K8" s="37" t="s">
        <v>54</v>
      </c>
      <c r="L8" s="21" t="s">
        <v>54</v>
      </c>
      <c r="M8" s="82" t="s">
        <v>54</v>
      </c>
      <c r="N8" s="83" t="s">
        <v>54</v>
      </c>
      <c r="O8" s="45">
        <f t="shared" si="2"/>
        <v>0</v>
      </c>
      <c r="P8" s="22"/>
      <c r="Q8" s="77">
        <f t="shared" si="3"/>
        <v>0</v>
      </c>
      <c r="R8" s="51"/>
      <c r="S8" s="23"/>
      <c r="T8" s="23"/>
      <c r="U8" s="44"/>
      <c r="V8" s="42"/>
      <c r="W8" s="44"/>
      <c r="X8" s="51" t="s">
        <v>54</v>
      </c>
      <c r="Y8" s="44" t="s">
        <v>54</v>
      </c>
      <c r="Z8" s="51" t="s">
        <v>54</v>
      </c>
      <c r="AA8" s="44" t="s">
        <v>54</v>
      </c>
      <c r="AB8" s="51" t="s">
        <v>54</v>
      </c>
      <c r="AC8" s="44" t="s">
        <v>54</v>
      </c>
      <c r="AD8" s="42" t="s">
        <v>54</v>
      </c>
      <c r="AE8" s="44" t="s">
        <v>54</v>
      </c>
    </row>
    <row r="9" spans="1:31" ht="12" x14ac:dyDescent="0.2">
      <c r="A9" s="178"/>
      <c r="B9" s="174" t="s">
        <v>37</v>
      </c>
      <c r="C9" s="182"/>
      <c r="D9" s="183"/>
      <c r="E9" s="8"/>
      <c r="F9" s="14"/>
      <c r="G9" s="32">
        <f t="shared" si="0"/>
        <v>0</v>
      </c>
      <c r="H9" s="33">
        <f t="shared" si="1"/>
        <v>0</v>
      </c>
      <c r="I9" s="21" t="s">
        <v>54</v>
      </c>
      <c r="J9" s="36" t="s">
        <v>54</v>
      </c>
      <c r="K9" s="37" t="s">
        <v>54</v>
      </c>
      <c r="L9" s="21">
        <v>1</v>
      </c>
      <c r="M9" s="82">
        <f t="shared" ref="M9:M26" si="4">(AB9+AC9)/2/3</f>
        <v>0</v>
      </c>
      <c r="N9" s="83">
        <f t="shared" ref="N9:N26" si="5">(AD9+AE9)/2/3</f>
        <v>57</v>
      </c>
      <c r="O9" s="45">
        <f t="shared" si="2"/>
        <v>0</v>
      </c>
      <c r="P9" s="22"/>
      <c r="Q9" s="77">
        <f t="shared" si="3"/>
        <v>0</v>
      </c>
      <c r="R9" s="51"/>
      <c r="S9" s="23"/>
      <c r="T9" s="23"/>
      <c r="U9" s="44"/>
      <c r="V9" s="42"/>
      <c r="W9" s="44"/>
      <c r="X9" s="51" t="s">
        <v>54</v>
      </c>
      <c r="Y9" s="44" t="s">
        <v>54</v>
      </c>
      <c r="Z9" s="51" t="s">
        <v>54</v>
      </c>
      <c r="AA9" s="44" t="s">
        <v>54</v>
      </c>
      <c r="AB9" s="51"/>
      <c r="AC9" s="44"/>
      <c r="AD9" s="42">
        <v>171</v>
      </c>
      <c r="AE9" s="44">
        <v>171</v>
      </c>
    </row>
    <row r="10" spans="1:31" ht="12" x14ac:dyDescent="0.2">
      <c r="A10" s="178"/>
      <c r="B10" s="174" t="s">
        <v>33</v>
      </c>
      <c r="C10" s="182"/>
      <c r="D10" s="183"/>
      <c r="E10" s="9"/>
      <c r="F10" s="14"/>
      <c r="G10" s="32">
        <f t="shared" si="0"/>
        <v>0</v>
      </c>
      <c r="H10" s="33">
        <f t="shared" si="1"/>
        <v>0</v>
      </c>
      <c r="I10" s="21" t="s">
        <v>54</v>
      </c>
      <c r="J10" s="36" t="s">
        <v>54</v>
      </c>
      <c r="K10" s="37" t="s">
        <v>54</v>
      </c>
      <c r="L10" s="21">
        <v>1</v>
      </c>
      <c r="M10" s="82">
        <f t="shared" si="4"/>
        <v>0</v>
      </c>
      <c r="N10" s="83">
        <f t="shared" si="5"/>
        <v>58</v>
      </c>
      <c r="O10" s="45">
        <f t="shared" si="2"/>
        <v>0</v>
      </c>
      <c r="P10" s="22"/>
      <c r="Q10" s="77">
        <f t="shared" si="3"/>
        <v>0</v>
      </c>
      <c r="R10" s="51"/>
      <c r="S10" s="23"/>
      <c r="T10" s="23"/>
      <c r="U10" s="44"/>
      <c r="V10" s="42"/>
      <c r="W10" s="44"/>
      <c r="X10" s="51" t="s">
        <v>54</v>
      </c>
      <c r="Y10" s="44" t="s">
        <v>54</v>
      </c>
      <c r="Z10" s="51" t="s">
        <v>54</v>
      </c>
      <c r="AA10" s="44" t="s">
        <v>54</v>
      </c>
      <c r="AB10" s="51"/>
      <c r="AC10" s="44"/>
      <c r="AD10" s="42">
        <v>174</v>
      </c>
      <c r="AE10" s="44">
        <v>174</v>
      </c>
    </row>
    <row r="11" spans="1:31" ht="12" x14ac:dyDescent="0.2">
      <c r="A11" s="178"/>
      <c r="B11" s="174" t="s">
        <v>15</v>
      </c>
      <c r="C11" s="182"/>
      <c r="D11" s="183"/>
      <c r="E11" s="8">
        <v>1</v>
      </c>
      <c r="F11" s="14"/>
      <c r="G11" s="32">
        <f t="shared" si="0"/>
        <v>48.333333333333336</v>
      </c>
      <c r="H11" s="33">
        <f t="shared" si="1"/>
        <v>0</v>
      </c>
      <c r="I11" s="21" t="s">
        <v>54</v>
      </c>
      <c r="J11" s="36" t="s">
        <v>54</v>
      </c>
      <c r="K11" s="37" t="s">
        <v>54</v>
      </c>
      <c r="L11" s="21">
        <v>7</v>
      </c>
      <c r="M11" s="82">
        <f t="shared" si="4"/>
        <v>55.833333333333336</v>
      </c>
      <c r="N11" s="83">
        <f t="shared" si="5"/>
        <v>67</v>
      </c>
      <c r="O11" s="45">
        <f t="shared" si="2"/>
        <v>48.333333333333336</v>
      </c>
      <c r="P11" s="22"/>
      <c r="Q11" s="77">
        <f t="shared" si="3"/>
        <v>48.333333333333336</v>
      </c>
      <c r="R11" s="51">
        <v>145</v>
      </c>
      <c r="S11" s="23">
        <v>145</v>
      </c>
      <c r="T11" s="23"/>
      <c r="U11" s="44"/>
      <c r="V11" s="42"/>
      <c r="W11" s="44"/>
      <c r="X11" s="51" t="s">
        <v>54</v>
      </c>
      <c r="Y11" s="44" t="s">
        <v>54</v>
      </c>
      <c r="Z11" s="51" t="s">
        <v>54</v>
      </c>
      <c r="AA11" s="44" t="s">
        <v>54</v>
      </c>
      <c r="AB11" s="51">
        <v>141</v>
      </c>
      <c r="AC11" s="44">
        <v>194</v>
      </c>
      <c r="AD11" s="42">
        <v>195</v>
      </c>
      <c r="AE11" s="44">
        <v>207</v>
      </c>
    </row>
    <row r="12" spans="1:31" ht="12" x14ac:dyDescent="0.2">
      <c r="A12" s="178"/>
      <c r="B12" s="174" t="s">
        <v>55</v>
      </c>
      <c r="C12" s="182"/>
      <c r="D12" s="183"/>
      <c r="E12" s="9"/>
      <c r="F12" s="14"/>
      <c r="G12" s="32">
        <f t="shared" si="0"/>
        <v>0</v>
      </c>
      <c r="H12" s="33">
        <f t="shared" si="1"/>
        <v>0</v>
      </c>
      <c r="I12" s="21" t="s">
        <v>54</v>
      </c>
      <c r="J12" s="36" t="s">
        <v>54</v>
      </c>
      <c r="K12" s="37" t="s">
        <v>54</v>
      </c>
      <c r="L12" s="21" t="s">
        <v>54</v>
      </c>
      <c r="M12" s="82" t="s">
        <v>54</v>
      </c>
      <c r="N12" s="83" t="s">
        <v>54</v>
      </c>
      <c r="O12" s="45">
        <f t="shared" si="2"/>
        <v>0</v>
      </c>
      <c r="P12" s="22"/>
      <c r="Q12" s="77">
        <f t="shared" si="3"/>
        <v>0</v>
      </c>
      <c r="R12" s="51"/>
      <c r="S12" s="23"/>
      <c r="T12" s="23"/>
      <c r="U12" s="44"/>
      <c r="V12" s="42"/>
      <c r="W12" s="44"/>
      <c r="X12" s="51" t="s">
        <v>54</v>
      </c>
      <c r="Y12" s="44" t="s">
        <v>54</v>
      </c>
      <c r="Z12" s="51" t="s">
        <v>54</v>
      </c>
      <c r="AA12" s="44" t="s">
        <v>54</v>
      </c>
      <c r="AB12" s="51" t="s">
        <v>54</v>
      </c>
      <c r="AC12" s="44" t="s">
        <v>54</v>
      </c>
      <c r="AD12" s="42" t="s">
        <v>54</v>
      </c>
      <c r="AE12" s="44" t="s">
        <v>54</v>
      </c>
    </row>
    <row r="13" spans="1:31" ht="12" x14ac:dyDescent="0.2">
      <c r="A13" s="178"/>
      <c r="B13" s="174" t="s">
        <v>56</v>
      </c>
      <c r="C13" s="182"/>
      <c r="D13" s="183"/>
      <c r="E13" s="8">
        <v>1</v>
      </c>
      <c r="F13" s="14"/>
      <c r="G13" s="32">
        <f t="shared" si="0"/>
        <v>53</v>
      </c>
      <c r="H13" s="33">
        <f t="shared" si="1"/>
        <v>0</v>
      </c>
      <c r="I13" s="21" t="s">
        <v>54</v>
      </c>
      <c r="J13" s="36" t="s">
        <v>54</v>
      </c>
      <c r="K13" s="37" t="s">
        <v>54</v>
      </c>
      <c r="L13" s="21" t="s">
        <v>54</v>
      </c>
      <c r="M13" s="82" t="s">
        <v>54</v>
      </c>
      <c r="N13" s="83" t="s">
        <v>54</v>
      </c>
      <c r="O13" s="45">
        <f t="shared" si="2"/>
        <v>53</v>
      </c>
      <c r="P13" s="22"/>
      <c r="Q13" s="77">
        <f t="shared" si="3"/>
        <v>53</v>
      </c>
      <c r="R13" s="51">
        <v>159</v>
      </c>
      <c r="S13" s="23">
        <v>159</v>
      </c>
      <c r="T13" s="23"/>
      <c r="U13" s="44"/>
      <c r="V13" s="42"/>
      <c r="W13" s="44"/>
      <c r="X13" s="51" t="s">
        <v>54</v>
      </c>
      <c r="Y13" s="44" t="s">
        <v>54</v>
      </c>
      <c r="Z13" s="51" t="s">
        <v>54</v>
      </c>
      <c r="AA13" s="44" t="s">
        <v>54</v>
      </c>
      <c r="AB13" s="51" t="s">
        <v>54</v>
      </c>
      <c r="AC13" s="44" t="s">
        <v>54</v>
      </c>
      <c r="AD13" s="42" t="s">
        <v>54</v>
      </c>
      <c r="AE13" s="44" t="s">
        <v>54</v>
      </c>
    </row>
    <row r="14" spans="1:31" ht="12" x14ac:dyDescent="0.2">
      <c r="A14" s="178"/>
      <c r="B14" s="174" t="s">
        <v>7</v>
      </c>
      <c r="C14" s="182"/>
      <c r="D14" s="183"/>
      <c r="E14" s="8">
        <v>7</v>
      </c>
      <c r="F14" s="14"/>
      <c r="G14" s="32">
        <f t="shared" si="0"/>
        <v>61.666666666666664</v>
      </c>
      <c r="H14" s="33">
        <f t="shared" si="1"/>
        <v>63.666666666666664</v>
      </c>
      <c r="I14" s="21" t="s">
        <v>54</v>
      </c>
      <c r="J14" s="36" t="s">
        <v>54</v>
      </c>
      <c r="K14" s="37" t="s">
        <v>54</v>
      </c>
      <c r="L14" s="21">
        <v>18</v>
      </c>
      <c r="M14" s="82">
        <f t="shared" si="4"/>
        <v>69.5</v>
      </c>
      <c r="N14" s="83">
        <f t="shared" si="5"/>
        <v>72.333333333333329</v>
      </c>
      <c r="O14" s="45">
        <f t="shared" si="2"/>
        <v>61.666666666666664</v>
      </c>
      <c r="P14" s="22"/>
      <c r="Q14" s="77">
        <f t="shared" si="3"/>
        <v>61.666666666666664</v>
      </c>
      <c r="R14" s="51">
        <v>165</v>
      </c>
      <c r="S14" s="23">
        <v>205</v>
      </c>
      <c r="T14" s="23"/>
      <c r="U14" s="44"/>
      <c r="V14" s="42">
        <v>191</v>
      </c>
      <c r="W14" s="44">
        <v>191</v>
      </c>
      <c r="X14" s="51" t="s">
        <v>54</v>
      </c>
      <c r="Y14" s="44" t="s">
        <v>54</v>
      </c>
      <c r="Z14" s="51" t="s">
        <v>54</v>
      </c>
      <c r="AA14" s="44" t="s">
        <v>54</v>
      </c>
      <c r="AB14" s="51">
        <v>174</v>
      </c>
      <c r="AC14" s="44">
        <v>243</v>
      </c>
      <c r="AD14" s="42">
        <v>186</v>
      </c>
      <c r="AE14" s="44">
        <v>248</v>
      </c>
    </row>
    <row r="15" spans="1:31" ht="12" x14ac:dyDescent="0.2">
      <c r="A15" s="178"/>
      <c r="B15" s="174" t="s">
        <v>5</v>
      </c>
      <c r="C15" s="182"/>
      <c r="D15" s="183"/>
      <c r="E15" s="8">
        <v>15</v>
      </c>
      <c r="F15" s="14"/>
      <c r="G15" s="32">
        <f t="shared" si="0"/>
        <v>61.5</v>
      </c>
      <c r="H15" s="33">
        <f t="shared" si="1"/>
        <v>75.666666666666671</v>
      </c>
      <c r="I15" s="21" t="s">
        <v>54</v>
      </c>
      <c r="J15" s="36" t="s">
        <v>54</v>
      </c>
      <c r="K15" s="37" t="s">
        <v>54</v>
      </c>
      <c r="L15" s="21">
        <v>9</v>
      </c>
      <c r="M15" s="82">
        <f t="shared" si="4"/>
        <v>68.5</v>
      </c>
      <c r="N15" s="83">
        <f t="shared" si="5"/>
        <v>64.5</v>
      </c>
      <c r="O15" s="45">
        <f t="shared" si="2"/>
        <v>61.5</v>
      </c>
      <c r="P15" s="22"/>
      <c r="Q15" s="77">
        <f t="shared" si="3"/>
        <v>61.5</v>
      </c>
      <c r="R15" s="51">
        <v>149</v>
      </c>
      <c r="S15" s="23">
        <v>220</v>
      </c>
      <c r="T15" s="23"/>
      <c r="U15" s="44"/>
      <c r="V15" s="42">
        <v>222</v>
      </c>
      <c r="W15" s="44">
        <v>232</v>
      </c>
      <c r="X15" s="51" t="s">
        <v>54</v>
      </c>
      <c r="Y15" s="44" t="s">
        <v>54</v>
      </c>
      <c r="Z15" s="51" t="s">
        <v>54</v>
      </c>
      <c r="AA15" s="44" t="s">
        <v>54</v>
      </c>
      <c r="AB15" s="51">
        <v>186</v>
      </c>
      <c r="AC15" s="44">
        <v>225</v>
      </c>
      <c r="AD15" s="42">
        <v>166</v>
      </c>
      <c r="AE15" s="44">
        <v>221</v>
      </c>
    </row>
    <row r="16" spans="1:31" ht="12" x14ac:dyDescent="0.2">
      <c r="A16" s="178"/>
      <c r="B16" s="174" t="s">
        <v>17</v>
      </c>
      <c r="C16" s="182"/>
      <c r="D16" s="183"/>
      <c r="E16" s="8">
        <v>5</v>
      </c>
      <c r="F16" s="14"/>
      <c r="G16" s="32">
        <f t="shared" si="0"/>
        <v>60.333333333333336</v>
      </c>
      <c r="H16" s="33">
        <f t="shared" si="1"/>
        <v>0</v>
      </c>
      <c r="I16" s="21" t="s">
        <v>54</v>
      </c>
      <c r="J16" s="36" t="s">
        <v>54</v>
      </c>
      <c r="K16" s="37" t="s">
        <v>54</v>
      </c>
      <c r="L16" s="21">
        <v>2</v>
      </c>
      <c r="M16" s="82">
        <f t="shared" si="4"/>
        <v>60.666666666666664</v>
      </c>
      <c r="N16" s="83">
        <f t="shared" si="5"/>
        <v>76.333333333333329</v>
      </c>
      <c r="O16" s="45">
        <f t="shared" si="2"/>
        <v>60.333333333333336</v>
      </c>
      <c r="P16" s="22"/>
      <c r="Q16" s="77">
        <f t="shared" si="3"/>
        <v>60.333333333333336</v>
      </c>
      <c r="R16" s="51">
        <v>169</v>
      </c>
      <c r="S16" s="23">
        <v>193</v>
      </c>
      <c r="T16" s="23"/>
      <c r="U16" s="44"/>
      <c r="V16" s="42"/>
      <c r="W16" s="44"/>
      <c r="X16" s="51" t="s">
        <v>54</v>
      </c>
      <c r="Y16" s="44" t="s">
        <v>54</v>
      </c>
      <c r="Z16" s="51" t="s">
        <v>54</v>
      </c>
      <c r="AA16" s="44" t="s">
        <v>54</v>
      </c>
      <c r="AB16" s="51">
        <v>182</v>
      </c>
      <c r="AC16" s="44">
        <v>182</v>
      </c>
      <c r="AD16" s="42">
        <v>229</v>
      </c>
      <c r="AE16" s="44">
        <v>229</v>
      </c>
    </row>
    <row r="17" spans="1:31" ht="12" x14ac:dyDescent="0.2">
      <c r="A17" s="178"/>
      <c r="B17" s="174" t="s">
        <v>2</v>
      </c>
      <c r="C17" s="182"/>
      <c r="D17" s="183"/>
      <c r="E17" s="8">
        <v>12</v>
      </c>
      <c r="F17" s="14">
        <v>1</v>
      </c>
      <c r="G17" s="32">
        <f t="shared" si="0"/>
        <v>63.166666666666664</v>
      </c>
      <c r="H17" s="33">
        <f t="shared" si="1"/>
        <v>70.666666666666671</v>
      </c>
      <c r="I17" s="21" t="s">
        <v>54</v>
      </c>
      <c r="J17" s="36" t="s">
        <v>54</v>
      </c>
      <c r="K17" s="37" t="s">
        <v>54</v>
      </c>
      <c r="L17" s="21">
        <v>16</v>
      </c>
      <c r="M17" s="82">
        <f t="shared" si="4"/>
        <v>0</v>
      </c>
      <c r="N17" s="83">
        <f t="shared" si="5"/>
        <v>70.333333333333329</v>
      </c>
      <c r="O17" s="45">
        <f t="shared" si="2"/>
        <v>59</v>
      </c>
      <c r="P17" s="22">
        <f>(T17+U17)/2/3</f>
        <v>67.333333333333329</v>
      </c>
      <c r="Q17" s="77">
        <f t="shared" si="3"/>
        <v>63.166666666666664</v>
      </c>
      <c r="R17" s="51">
        <v>155</v>
      </c>
      <c r="S17" s="23">
        <v>199</v>
      </c>
      <c r="T17" s="23">
        <v>202</v>
      </c>
      <c r="U17" s="44">
        <v>202</v>
      </c>
      <c r="V17" s="42">
        <v>187</v>
      </c>
      <c r="W17" s="44">
        <v>237</v>
      </c>
      <c r="X17" s="51" t="s">
        <v>54</v>
      </c>
      <c r="Y17" s="44" t="s">
        <v>54</v>
      </c>
      <c r="Z17" s="51" t="s">
        <v>54</v>
      </c>
      <c r="AA17" s="44" t="s">
        <v>54</v>
      </c>
      <c r="AB17" s="51"/>
      <c r="AC17" s="44"/>
      <c r="AD17" s="42">
        <v>152</v>
      </c>
      <c r="AE17" s="44">
        <v>270</v>
      </c>
    </row>
    <row r="18" spans="1:31" ht="12" x14ac:dyDescent="0.2">
      <c r="A18" s="178"/>
      <c r="B18" s="174" t="s">
        <v>27</v>
      </c>
      <c r="C18" s="182"/>
      <c r="D18" s="183"/>
      <c r="E18" s="8">
        <v>1</v>
      </c>
      <c r="F18" s="14"/>
      <c r="G18" s="32">
        <f t="shared" si="0"/>
        <v>54.333333333333336</v>
      </c>
      <c r="H18" s="33">
        <f t="shared" si="1"/>
        <v>0</v>
      </c>
      <c r="I18" s="21" t="s">
        <v>54</v>
      </c>
      <c r="J18" s="36" t="s">
        <v>54</v>
      </c>
      <c r="K18" s="37" t="s">
        <v>54</v>
      </c>
      <c r="L18" s="21" t="s">
        <v>54</v>
      </c>
      <c r="M18" s="82" t="s">
        <v>54</v>
      </c>
      <c r="N18" s="83" t="s">
        <v>54</v>
      </c>
      <c r="O18" s="45">
        <f t="shared" si="2"/>
        <v>54.333333333333336</v>
      </c>
      <c r="P18" s="22"/>
      <c r="Q18" s="77">
        <f t="shared" si="3"/>
        <v>54.333333333333336</v>
      </c>
      <c r="R18" s="51">
        <v>163</v>
      </c>
      <c r="S18" s="23">
        <v>163</v>
      </c>
      <c r="T18" s="23"/>
      <c r="U18" s="44"/>
      <c r="V18" s="42"/>
      <c r="W18" s="44"/>
      <c r="X18" s="51" t="s">
        <v>54</v>
      </c>
      <c r="Y18" s="44" t="s">
        <v>54</v>
      </c>
      <c r="Z18" s="51" t="s">
        <v>54</v>
      </c>
      <c r="AA18" s="44" t="s">
        <v>54</v>
      </c>
      <c r="AB18" s="51" t="s">
        <v>54</v>
      </c>
      <c r="AC18" s="44" t="s">
        <v>54</v>
      </c>
      <c r="AD18" s="42" t="s">
        <v>54</v>
      </c>
      <c r="AE18" s="44" t="s">
        <v>54</v>
      </c>
    </row>
    <row r="19" spans="1:31" ht="12" x14ac:dyDescent="0.2">
      <c r="A19" s="178"/>
      <c r="B19" s="174" t="s">
        <v>57</v>
      </c>
      <c r="C19" s="182"/>
      <c r="D19" s="183"/>
      <c r="E19" s="9"/>
      <c r="F19" s="14"/>
      <c r="G19" s="32">
        <f t="shared" si="0"/>
        <v>0</v>
      </c>
      <c r="H19" s="33">
        <f t="shared" si="1"/>
        <v>0</v>
      </c>
      <c r="I19" s="21" t="s">
        <v>54</v>
      </c>
      <c r="J19" s="36" t="s">
        <v>54</v>
      </c>
      <c r="K19" s="37" t="s">
        <v>54</v>
      </c>
      <c r="L19" s="21" t="s">
        <v>54</v>
      </c>
      <c r="M19" s="82" t="s">
        <v>54</v>
      </c>
      <c r="N19" s="83" t="s">
        <v>54</v>
      </c>
      <c r="O19" s="45">
        <f t="shared" si="2"/>
        <v>0</v>
      </c>
      <c r="P19" s="22"/>
      <c r="Q19" s="77">
        <f t="shared" si="3"/>
        <v>0</v>
      </c>
      <c r="R19" s="51"/>
      <c r="S19" s="23"/>
      <c r="T19" s="23"/>
      <c r="U19" s="44"/>
      <c r="V19" s="42"/>
      <c r="W19" s="44"/>
      <c r="X19" s="51" t="s">
        <v>54</v>
      </c>
      <c r="Y19" s="44" t="s">
        <v>54</v>
      </c>
      <c r="Z19" s="51" t="s">
        <v>54</v>
      </c>
      <c r="AA19" s="44" t="s">
        <v>54</v>
      </c>
      <c r="AB19" s="51" t="s">
        <v>54</v>
      </c>
      <c r="AC19" s="44" t="s">
        <v>54</v>
      </c>
      <c r="AD19" s="42" t="s">
        <v>54</v>
      </c>
      <c r="AE19" s="44" t="s">
        <v>54</v>
      </c>
    </row>
    <row r="20" spans="1:31" ht="12" x14ac:dyDescent="0.2">
      <c r="A20" s="178"/>
      <c r="B20" s="174" t="s">
        <v>36</v>
      </c>
      <c r="C20" s="182"/>
      <c r="D20" s="183"/>
      <c r="E20" s="8">
        <v>1</v>
      </c>
      <c r="F20" s="14"/>
      <c r="G20" s="32">
        <f t="shared" si="0"/>
        <v>64.333333333333329</v>
      </c>
      <c r="H20" s="33">
        <f t="shared" si="1"/>
        <v>0</v>
      </c>
      <c r="I20" s="21" t="s">
        <v>54</v>
      </c>
      <c r="J20" s="36" t="s">
        <v>54</v>
      </c>
      <c r="K20" s="37" t="s">
        <v>54</v>
      </c>
      <c r="L20" s="21">
        <v>2</v>
      </c>
      <c r="M20" s="82">
        <f t="shared" si="4"/>
        <v>0</v>
      </c>
      <c r="N20" s="83">
        <f t="shared" si="5"/>
        <v>70.666666666666671</v>
      </c>
      <c r="O20" s="45">
        <f t="shared" si="2"/>
        <v>64.333333333333329</v>
      </c>
      <c r="P20" s="22"/>
      <c r="Q20" s="77">
        <f t="shared" si="3"/>
        <v>64.333333333333329</v>
      </c>
      <c r="R20" s="51">
        <v>193</v>
      </c>
      <c r="S20" s="23">
        <v>193</v>
      </c>
      <c r="T20" s="23"/>
      <c r="U20" s="44"/>
      <c r="V20" s="42"/>
      <c r="W20" s="44"/>
      <c r="X20" s="51" t="s">
        <v>54</v>
      </c>
      <c r="Y20" s="44" t="s">
        <v>54</v>
      </c>
      <c r="Z20" s="51" t="s">
        <v>54</v>
      </c>
      <c r="AA20" s="44" t="s">
        <v>54</v>
      </c>
      <c r="AB20" s="51"/>
      <c r="AC20" s="44"/>
      <c r="AD20" s="42">
        <v>196</v>
      </c>
      <c r="AE20" s="44">
        <v>228</v>
      </c>
    </row>
    <row r="21" spans="1:31" ht="12" x14ac:dyDescent="0.2">
      <c r="A21" s="178"/>
      <c r="B21" s="174" t="s">
        <v>38</v>
      </c>
      <c r="C21" s="182"/>
      <c r="D21" s="183"/>
      <c r="E21" s="9"/>
      <c r="F21" s="14"/>
      <c r="G21" s="32">
        <f t="shared" si="0"/>
        <v>0</v>
      </c>
      <c r="H21" s="33">
        <f t="shared" si="1"/>
        <v>0</v>
      </c>
      <c r="I21" s="21" t="s">
        <v>54</v>
      </c>
      <c r="J21" s="36" t="s">
        <v>54</v>
      </c>
      <c r="K21" s="37" t="s">
        <v>54</v>
      </c>
      <c r="L21" s="21">
        <v>1</v>
      </c>
      <c r="M21" s="82">
        <f t="shared" si="4"/>
        <v>0</v>
      </c>
      <c r="N21" s="83">
        <f t="shared" si="5"/>
        <v>76.666666666666671</v>
      </c>
      <c r="O21" s="45">
        <f t="shared" si="2"/>
        <v>0</v>
      </c>
      <c r="P21" s="22"/>
      <c r="Q21" s="77">
        <f t="shared" si="3"/>
        <v>0</v>
      </c>
      <c r="R21" s="51"/>
      <c r="S21" s="23"/>
      <c r="T21" s="23"/>
      <c r="U21" s="44"/>
      <c r="V21" s="42"/>
      <c r="W21" s="44"/>
      <c r="X21" s="51" t="s">
        <v>54</v>
      </c>
      <c r="Y21" s="44" t="s">
        <v>54</v>
      </c>
      <c r="Z21" s="51" t="s">
        <v>54</v>
      </c>
      <c r="AA21" s="44" t="s">
        <v>54</v>
      </c>
      <c r="AB21" s="51"/>
      <c r="AC21" s="44"/>
      <c r="AD21" s="42">
        <v>230</v>
      </c>
      <c r="AE21" s="44">
        <v>230</v>
      </c>
    </row>
    <row r="22" spans="1:31" ht="12" x14ac:dyDescent="0.2">
      <c r="A22" s="178"/>
      <c r="B22" s="174" t="s">
        <v>21</v>
      </c>
      <c r="C22" s="182"/>
      <c r="D22" s="183"/>
      <c r="E22" s="8">
        <v>3</v>
      </c>
      <c r="F22" s="14"/>
      <c r="G22" s="32">
        <f t="shared" si="0"/>
        <v>57.333333333333336</v>
      </c>
      <c r="H22" s="33">
        <f t="shared" si="1"/>
        <v>60.666666666666664</v>
      </c>
      <c r="I22" s="21" t="s">
        <v>54</v>
      </c>
      <c r="J22" s="36" t="s">
        <v>54</v>
      </c>
      <c r="K22" s="37" t="s">
        <v>54</v>
      </c>
      <c r="L22" s="21">
        <v>5</v>
      </c>
      <c r="M22" s="82">
        <f t="shared" si="4"/>
        <v>0</v>
      </c>
      <c r="N22" s="83">
        <f t="shared" si="5"/>
        <v>71.166666666666671</v>
      </c>
      <c r="O22" s="45">
        <f t="shared" si="2"/>
        <v>57.333333333333336</v>
      </c>
      <c r="P22" s="22"/>
      <c r="Q22" s="77">
        <f t="shared" si="3"/>
        <v>57.333333333333336</v>
      </c>
      <c r="R22" s="51">
        <v>170</v>
      </c>
      <c r="S22" s="23">
        <v>174</v>
      </c>
      <c r="T22" s="23"/>
      <c r="U22" s="44"/>
      <c r="V22" s="42">
        <v>182</v>
      </c>
      <c r="W22" s="44">
        <v>182</v>
      </c>
      <c r="X22" s="51" t="s">
        <v>54</v>
      </c>
      <c r="Y22" s="44" t="s">
        <v>54</v>
      </c>
      <c r="Z22" s="51" t="s">
        <v>54</v>
      </c>
      <c r="AA22" s="44" t="s">
        <v>54</v>
      </c>
      <c r="AB22" s="51"/>
      <c r="AC22" s="44"/>
      <c r="AD22" s="42">
        <v>194</v>
      </c>
      <c r="AE22" s="44">
        <v>233</v>
      </c>
    </row>
    <row r="23" spans="1:31" ht="12" x14ac:dyDescent="0.2">
      <c r="A23" s="178"/>
      <c r="B23" s="174" t="s">
        <v>23</v>
      </c>
      <c r="C23" s="182"/>
      <c r="D23" s="183"/>
      <c r="E23" s="8">
        <v>9</v>
      </c>
      <c r="F23" s="14"/>
      <c r="G23" s="32">
        <f t="shared" si="0"/>
        <v>53.5</v>
      </c>
      <c r="H23" s="33">
        <f t="shared" si="1"/>
        <v>66.666666666666671</v>
      </c>
      <c r="I23" s="21" t="s">
        <v>54</v>
      </c>
      <c r="J23" s="36" t="s">
        <v>54</v>
      </c>
      <c r="K23" s="37" t="s">
        <v>54</v>
      </c>
      <c r="L23" s="21">
        <v>7</v>
      </c>
      <c r="M23" s="82">
        <f t="shared" si="4"/>
        <v>58.333333333333336</v>
      </c>
      <c r="N23" s="83">
        <f t="shared" si="5"/>
        <v>67.333333333333329</v>
      </c>
      <c r="O23" s="45">
        <f t="shared" si="2"/>
        <v>53.5</v>
      </c>
      <c r="P23" s="22"/>
      <c r="Q23" s="77">
        <f t="shared" si="3"/>
        <v>53.5</v>
      </c>
      <c r="R23" s="51">
        <v>142</v>
      </c>
      <c r="S23" s="23">
        <v>179</v>
      </c>
      <c r="T23" s="23"/>
      <c r="U23" s="44"/>
      <c r="V23" s="42">
        <v>200</v>
      </c>
      <c r="W23" s="44">
        <v>200</v>
      </c>
      <c r="X23" s="51" t="s">
        <v>54</v>
      </c>
      <c r="Y23" s="44" t="s">
        <v>54</v>
      </c>
      <c r="Z23" s="51" t="s">
        <v>54</v>
      </c>
      <c r="AA23" s="44" t="s">
        <v>54</v>
      </c>
      <c r="AB23" s="51">
        <v>140</v>
      </c>
      <c r="AC23" s="44">
        <v>210</v>
      </c>
      <c r="AD23" s="42">
        <v>157</v>
      </c>
      <c r="AE23" s="44">
        <v>247</v>
      </c>
    </row>
    <row r="24" spans="1:31" ht="12" x14ac:dyDescent="0.2">
      <c r="A24" s="178"/>
      <c r="B24" s="174" t="s">
        <v>18</v>
      </c>
      <c r="C24" s="182"/>
      <c r="D24" s="183"/>
      <c r="E24" s="8">
        <v>5</v>
      </c>
      <c r="F24" s="14"/>
      <c r="G24" s="32">
        <f t="shared" si="0"/>
        <v>61.166666666666664</v>
      </c>
      <c r="H24" s="33">
        <f t="shared" si="1"/>
        <v>81.5</v>
      </c>
      <c r="I24" s="21">
        <v>9</v>
      </c>
      <c r="J24" s="36">
        <f t="shared" ref="J24:J25" si="6">(X24+Y24)/2/3</f>
        <v>63.5</v>
      </c>
      <c r="K24" s="37">
        <f t="shared" ref="K24:K25" si="7">(Z24+AA24)/2/3</f>
        <v>72.5</v>
      </c>
      <c r="L24" s="21" t="s">
        <v>54</v>
      </c>
      <c r="M24" s="82" t="s">
        <v>54</v>
      </c>
      <c r="N24" s="83" t="s">
        <v>54</v>
      </c>
      <c r="O24" s="45">
        <f t="shared" si="2"/>
        <v>61.166666666666664</v>
      </c>
      <c r="P24" s="22"/>
      <c r="Q24" s="77">
        <f t="shared" si="3"/>
        <v>61.166666666666664</v>
      </c>
      <c r="R24" s="51">
        <v>178</v>
      </c>
      <c r="S24" s="23">
        <v>189</v>
      </c>
      <c r="T24" s="23"/>
      <c r="U24" s="44"/>
      <c r="V24" s="42">
        <v>210</v>
      </c>
      <c r="W24" s="44">
        <v>279</v>
      </c>
      <c r="X24" s="51">
        <v>145</v>
      </c>
      <c r="Y24" s="44">
        <v>236</v>
      </c>
      <c r="Z24" s="42">
        <v>195</v>
      </c>
      <c r="AA24" s="44">
        <v>240</v>
      </c>
      <c r="AB24" s="51" t="s">
        <v>54</v>
      </c>
      <c r="AC24" s="44" t="s">
        <v>54</v>
      </c>
      <c r="AD24" s="42" t="s">
        <v>54</v>
      </c>
      <c r="AE24" s="44" t="s">
        <v>54</v>
      </c>
    </row>
    <row r="25" spans="1:31" ht="12" x14ac:dyDescent="0.2">
      <c r="A25" s="178"/>
      <c r="B25" s="174" t="s">
        <v>20</v>
      </c>
      <c r="C25" s="182"/>
      <c r="D25" s="183"/>
      <c r="E25" s="8">
        <v>2</v>
      </c>
      <c r="F25" s="14"/>
      <c r="G25" s="32">
        <f t="shared" si="0"/>
        <v>76.166666666666671</v>
      </c>
      <c r="H25" s="33">
        <f t="shared" si="1"/>
        <v>0</v>
      </c>
      <c r="I25" s="21">
        <v>1</v>
      </c>
      <c r="J25" s="36">
        <f t="shared" si="6"/>
        <v>0</v>
      </c>
      <c r="K25" s="81">
        <f t="shared" si="7"/>
        <v>53.333333333333336</v>
      </c>
      <c r="L25" s="21" t="s">
        <v>54</v>
      </c>
      <c r="M25" s="82" t="s">
        <v>54</v>
      </c>
      <c r="N25" s="83" t="s">
        <v>54</v>
      </c>
      <c r="O25" s="45">
        <f t="shared" si="2"/>
        <v>76.166666666666671</v>
      </c>
      <c r="P25" s="22"/>
      <c r="Q25" s="77">
        <f t="shared" si="3"/>
        <v>76.166666666666671</v>
      </c>
      <c r="R25" s="51">
        <v>209</v>
      </c>
      <c r="S25" s="23">
        <v>248</v>
      </c>
      <c r="T25" s="23"/>
      <c r="U25" s="44"/>
      <c r="V25" s="42"/>
      <c r="W25" s="44"/>
      <c r="X25" s="51"/>
      <c r="Y25" s="44"/>
      <c r="Z25" s="42">
        <v>160</v>
      </c>
      <c r="AA25" s="44">
        <v>160</v>
      </c>
      <c r="AB25" s="51" t="s">
        <v>54</v>
      </c>
      <c r="AC25" s="44" t="s">
        <v>54</v>
      </c>
      <c r="AD25" s="42" t="s">
        <v>54</v>
      </c>
      <c r="AE25" s="44" t="s">
        <v>54</v>
      </c>
    </row>
    <row r="26" spans="1:31" ht="12" x14ac:dyDescent="0.2">
      <c r="A26" s="178"/>
      <c r="B26" s="174" t="s">
        <v>24</v>
      </c>
      <c r="C26" s="182"/>
      <c r="D26" s="183"/>
      <c r="E26" s="8">
        <v>5</v>
      </c>
      <c r="F26" s="14"/>
      <c r="G26" s="32">
        <f t="shared" si="0"/>
        <v>62.166666666666664</v>
      </c>
      <c r="H26" s="33">
        <f t="shared" si="1"/>
        <v>66.166666666666671</v>
      </c>
      <c r="I26" s="21" t="s">
        <v>54</v>
      </c>
      <c r="J26" s="36" t="s">
        <v>54</v>
      </c>
      <c r="K26" s="37" t="s">
        <v>54</v>
      </c>
      <c r="L26" s="21">
        <v>4</v>
      </c>
      <c r="M26" s="82">
        <f t="shared" si="4"/>
        <v>0</v>
      </c>
      <c r="N26" s="83">
        <f t="shared" si="5"/>
        <v>69.833333333333329</v>
      </c>
      <c r="O26" s="45">
        <f t="shared" si="2"/>
        <v>62.166666666666664</v>
      </c>
      <c r="P26" s="22"/>
      <c r="Q26" s="77">
        <f t="shared" si="3"/>
        <v>62.166666666666664</v>
      </c>
      <c r="R26" s="51">
        <v>151</v>
      </c>
      <c r="S26" s="23">
        <v>222</v>
      </c>
      <c r="T26" s="23"/>
      <c r="U26" s="44"/>
      <c r="V26" s="42">
        <v>191</v>
      </c>
      <c r="W26" s="44">
        <v>206</v>
      </c>
      <c r="X26" s="51" t="s">
        <v>54</v>
      </c>
      <c r="Y26" s="44" t="s">
        <v>54</v>
      </c>
      <c r="Z26" s="51" t="s">
        <v>54</v>
      </c>
      <c r="AA26" s="44" t="s">
        <v>54</v>
      </c>
      <c r="AB26" s="51"/>
      <c r="AC26" s="44"/>
      <c r="AD26" s="42">
        <v>177</v>
      </c>
      <c r="AE26" s="44">
        <v>242</v>
      </c>
    </row>
    <row r="27" spans="1:31" ht="12" x14ac:dyDescent="0.2">
      <c r="A27" s="178"/>
      <c r="B27" s="190" t="s">
        <v>58</v>
      </c>
      <c r="C27" s="182"/>
      <c r="D27" s="183"/>
      <c r="E27" s="13">
        <f t="shared" ref="E27:F27" si="8">SUM(E6:E26)</f>
        <v>78</v>
      </c>
      <c r="F27" s="13">
        <f t="shared" si="8"/>
        <v>3</v>
      </c>
      <c r="G27" s="11">
        <f>AVERAGE(G6,G7,G8,G11,G13,G14,G15,G16,G17,G18,G20,G22,G23,G24,G25,G26)</f>
        <v>56.416666666666664</v>
      </c>
      <c r="H27" s="11">
        <f>AVERAGE(H7,H14,H15,H17,H22,H23,H24,H26)</f>
        <v>67.708333333333343</v>
      </c>
      <c r="I27" s="10">
        <f t="shared" ref="I27:L27" si="9">SUM(I6:I26)</f>
        <v>10</v>
      </c>
      <c r="J27" s="28"/>
      <c r="K27" s="27"/>
      <c r="L27" s="10">
        <f t="shared" si="9"/>
        <v>79</v>
      </c>
      <c r="M27" s="28"/>
      <c r="N27" s="41"/>
      <c r="O27" s="46"/>
      <c r="P27" s="24"/>
      <c r="Q27" s="78"/>
      <c r="R27" s="46"/>
      <c r="S27" s="24"/>
      <c r="T27" s="24"/>
      <c r="U27" s="47"/>
      <c r="V27" s="29"/>
      <c r="W27" s="47"/>
      <c r="X27" s="46"/>
      <c r="Y27" s="47"/>
      <c r="Z27" s="29"/>
      <c r="AA27" s="47"/>
      <c r="AB27" s="46"/>
      <c r="AC27" s="47"/>
      <c r="AD27" s="29"/>
      <c r="AE27" s="47"/>
    </row>
    <row r="28" spans="1:31" ht="12" x14ac:dyDescent="0.2">
      <c r="A28" s="178"/>
      <c r="B28" s="189" t="s">
        <v>14</v>
      </c>
      <c r="C28" s="182"/>
      <c r="D28" s="183"/>
      <c r="E28" s="7">
        <v>19</v>
      </c>
      <c r="F28" s="6"/>
      <c r="G28" s="32">
        <f>Q28</f>
        <v>57.333333333333336</v>
      </c>
      <c r="H28" s="33">
        <f>(V28+W28)/2/3</f>
        <v>74.166666666666671</v>
      </c>
      <c r="I28" s="25" t="s">
        <v>54</v>
      </c>
      <c r="J28" s="79" t="s">
        <v>54</v>
      </c>
      <c r="K28" s="37" t="s">
        <v>54</v>
      </c>
      <c r="L28" s="21" t="s">
        <v>54</v>
      </c>
      <c r="M28" s="39" t="s">
        <v>54</v>
      </c>
      <c r="N28" s="83" t="s">
        <v>54</v>
      </c>
      <c r="O28" s="45">
        <f t="shared" ref="O28:O30" si="10">(R28+S28)/2/3</f>
        <v>57.333333333333336</v>
      </c>
      <c r="P28" s="22"/>
      <c r="Q28" s="77">
        <f t="shared" ref="Q28:Q30" si="11">AVERAGE(O28:P28)</f>
        <v>57.333333333333336</v>
      </c>
      <c r="R28" s="51">
        <v>147</v>
      </c>
      <c r="S28" s="23">
        <v>197</v>
      </c>
      <c r="T28" s="23"/>
      <c r="U28" s="44"/>
      <c r="V28" s="42">
        <v>180</v>
      </c>
      <c r="W28" s="44">
        <v>265</v>
      </c>
      <c r="X28" s="51" t="s">
        <v>54</v>
      </c>
      <c r="Y28" s="44" t="s">
        <v>54</v>
      </c>
      <c r="Z28" s="42" t="s">
        <v>54</v>
      </c>
      <c r="AA28" s="44" t="s">
        <v>54</v>
      </c>
      <c r="AB28" s="51" t="s">
        <v>54</v>
      </c>
      <c r="AC28" s="44" t="s">
        <v>54</v>
      </c>
      <c r="AD28" s="42" t="s">
        <v>54</v>
      </c>
      <c r="AE28" s="44" t="s">
        <v>54</v>
      </c>
    </row>
    <row r="29" spans="1:31" ht="12" x14ac:dyDescent="0.2">
      <c r="A29" s="178"/>
      <c r="B29" s="189" t="s">
        <v>19</v>
      </c>
      <c r="C29" s="182"/>
      <c r="D29" s="183"/>
      <c r="E29" s="8">
        <v>9</v>
      </c>
      <c r="F29" s="14"/>
      <c r="G29" s="32">
        <f>Q29</f>
        <v>61.5</v>
      </c>
      <c r="H29" s="33">
        <f>(V29+W29)/2/3</f>
        <v>0</v>
      </c>
      <c r="I29" s="21">
        <v>16</v>
      </c>
      <c r="J29" s="79">
        <f t="shared" ref="J29" si="12">(X29+Y29)/2/3</f>
        <v>61.833333333333336</v>
      </c>
      <c r="K29" s="37">
        <f t="shared" ref="K29" si="13">(Z29+AA29)/2/3</f>
        <v>73.5</v>
      </c>
      <c r="L29" s="21">
        <v>5</v>
      </c>
      <c r="M29" s="39">
        <f t="shared" ref="M29:M30" si="14">(AB29+AC29)/2/3</f>
        <v>0</v>
      </c>
      <c r="N29" s="83">
        <f t="shared" ref="N29:N30" si="15">(AD29+AE29)/2/3</f>
        <v>75.666666666666671</v>
      </c>
      <c r="O29" s="45">
        <f t="shared" si="10"/>
        <v>61.5</v>
      </c>
      <c r="P29" s="22"/>
      <c r="Q29" s="77">
        <f t="shared" si="11"/>
        <v>61.5</v>
      </c>
      <c r="R29" s="51">
        <v>161</v>
      </c>
      <c r="S29" s="23">
        <v>208</v>
      </c>
      <c r="T29" s="23"/>
      <c r="U29" s="44"/>
      <c r="V29" s="42"/>
      <c r="W29" s="44"/>
      <c r="X29" s="51">
        <v>160</v>
      </c>
      <c r="Y29" s="44">
        <v>211</v>
      </c>
      <c r="Z29" s="42">
        <v>183</v>
      </c>
      <c r="AA29" s="44">
        <v>258</v>
      </c>
      <c r="AB29" s="51"/>
      <c r="AC29" s="44"/>
      <c r="AD29" s="42">
        <v>190</v>
      </c>
      <c r="AE29" s="44">
        <v>264</v>
      </c>
    </row>
    <row r="30" spans="1:31" ht="12" x14ac:dyDescent="0.2">
      <c r="A30" s="178"/>
      <c r="B30" s="189" t="s">
        <v>9</v>
      </c>
      <c r="C30" s="182"/>
      <c r="D30" s="183"/>
      <c r="E30" s="8">
        <v>17</v>
      </c>
      <c r="F30" s="14"/>
      <c r="G30" s="32">
        <f>Q30</f>
        <v>57.166666666666664</v>
      </c>
      <c r="H30" s="33">
        <f>(V30+W30)/2/3</f>
        <v>69.666666666666671</v>
      </c>
      <c r="I30" s="21" t="s">
        <v>54</v>
      </c>
      <c r="J30" s="79" t="s">
        <v>54</v>
      </c>
      <c r="K30" s="37" t="s">
        <v>54</v>
      </c>
      <c r="L30" s="21"/>
      <c r="M30" s="39">
        <f t="shared" si="14"/>
        <v>0</v>
      </c>
      <c r="N30" s="83">
        <f t="shared" si="15"/>
        <v>0</v>
      </c>
      <c r="O30" s="45">
        <f t="shared" si="10"/>
        <v>57.166666666666664</v>
      </c>
      <c r="P30" s="22"/>
      <c r="Q30" s="77">
        <f t="shared" si="11"/>
        <v>57.166666666666664</v>
      </c>
      <c r="R30" s="51">
        <v>144</v>
      </c>
      <c r="S30" s="23">
        <v>199</v>
      </c>
      <c r="T30" s="23"/>
      <c r="U30" s="44"/>
      <c r="V30" s="42">
        <v>197</v>
      </c>
      <c r="W30" s="44">
        <v>221</v>
      </c>
      <c r="X30" s="51" t="s">
        <v>54</v>
      </c>
      <c r="Y30" s="44" t="s">
        <v>54</v>
      </c>
      <c r="Z30" s="42"/>
      <c r="AA30" s="44"/>
      <c r="AB30" s="51"/>
      <c r="AC30" s="44"/>
      <c r="AD30" s="42"/>
      <c r="AE30" s="44"/>
    </row>
    <row r="31" spans="1:31" ht="12.75" thickBot="1" x14ac:dyDescent="0.25">
      <c r="A31" s="179"/>
      <c r="B31" s="190" t="s">
        <v>59</v>
      </c>
      <c r="C31" s="182"/>
      <c r="D31" s="183"/>
      <c r="E31" s="12">
        <f t="shared" ref="E31:F31" si="16">SUM(E28:E30)</f>
        <v>45</v>
      </c>
      <c r="F31" s="12">
        <f t="shared" si="16"/>
        <v>0</v>
      </c>
      <c r="G31" s="85">
        <f>AVERAGE(G28:G30)</f>
        <v>58.666666666666664</v>
      </c>
      <c r="H31" s="85">
        <f>AVERAGE(H28,H30)</f>
        <v>71.916666666666671</v>
      </c>
      <c r="I31" s="26">
        <f t="shared" ref="I31" si="17">SUM(I29,I30)</f>
        <v>16</v>
      </c>
      <c r="J31" s="88"/>
      <c r="K31" s="89"/>
      <c r="L31" s="26">
        <f t="shared" ref="L31" si="18">SUM(L29,L30)</f>
        <v>5</v>
      </c>
      <c r="M31" s="88"/>
      <c r="N31" s="90"/>
      <c r="O31" s="91"/>
      <c r="P31" s="92"/>
      <c r="Q31" s="93"/>
      <c r="R31" s="48"/>
      <c r="S31" s="49"/>
      <c r="T31" s="49"/>
      <c r="U31" s="50"/>
      <c r="V31" s="73"/>
      <c r="W31" s="50"/>
      <c r="X31" s="48"/>
      <c r="Y31" s="50"/>
      <c r="Z31" s="73"/>
      <c r="AA31" s="50"/>
      <c r="AB31" s="48"/>
      <c r="AC31" s="50"/>
      <c r="AD31" s="73"/>
      <c r="AE31" s="50"/>
    </row>
    <row r="32" spans="1:31" ht="12.75" customHeight="1" x14ac:dyDescent="0.2">
      <c r="A32" s="185" t="s">
        <v>41</v>
      </c>
      <c r="B32" s="186" t="s">
        <v>42</v>
      </c>
      <c r="C32" s="159"/>
      <c r="D32" s="188"/>
      <c r="E32" s="136" t="s">
        <v>75</v>
      </c>
      <c r="F32" s="136"/>
      <c r="G32" s="136"/>
      <c r="H32" s="137" t="s">
        <v>74</v>
      </c>
      <c r="I32" s="137"/>
      <c r="J32" s="138" t="s">
        <v>76</v>
      </c>
      <c r="K32" s="139"/>
      <c r="L32" s="140" t="s">
        <v>88</v>
      </c>
      <c r="M32" s="141"/>
      <c r="N32" s="141"/>
      <c r="O32" s="141"/>
      <c r="P32" s="141"/>
      <c r="Q32" s="142"/>
      <c r="R32" s="2"/>
      <c r="S32" s="2"/>
      <c r="T32" s="2"/>
      <c r="U32" s="2"/>
      <c r="V32" s="2"/>
      <c r="W32" s="2"/>
    </row>
    <row r="33" spans="1:23" ht="12.75" thickBot="1" x14ac:dyDescent="0.25">
      <c r="A33" s="179"/>
      <c r="B33" s="159"/>
      <c r="C33" s="159"/>
      <c r="D33" s="188"/>
      <c r="E33" s="136"/>
      <c r="F33" s="136"/>
      <c r="G33" s="136"/>
      <c r="H33" s="137"/>
      <c r="I33" s="137"/>
      <c r="J33" s="138"/>
      <c r="K33" s="139"/>
      <c r="L33" s="143"/>
      <c r="M33" s="144"/>
      <c r="N33" s="144"/>
      <c r="O33" s="144"/>
      <c r="P33" s="144"/>
      <c r="Q33" s="145"/>
      <c r="R33" s="2"/>
      <c r="S33" s="2"/>
      <c r="T33" s="2"/>
      <c r="U33" s="2"/>
      <c r="V33" s="2"/>
      <c r="W33" s="2"/>
    </row>
    <row r="34" spans="1:23" ht="36" customHeight="1" x14ac:dyDescent="0.2">
      <c r="A34" s="177" t="s">
        <v>61</v>
      </c>
      <c r="B34" s="159"/>
      <c r="C34" s="159"/>
      <c r="D34" s="188"/>
      <c r="E34" s="156" t="s">
        <v>40</v>
      </c>
      <c r="F34" s="172" t="s">
        <v>60</v>
      </c>
      <c r="G34" s="195" t="s">
        <v>46</v>
      </c>
      <c r="H34" s="156" t="s">
        <v>40</v>
      </c>
      <c r="I34" s="157" t="s">
        <v>46</v>
      </c>
      <c r="J34" s="156" t="s">
        <v>40</v>
      </c>
      <c r="K34" s="191" t="s">
        <v>46</v>
      </c>
      <c r="L34" s="146" t="s">
        <v>78</v>
      </c>
      <c r="M34" s="193" t="s">
        <v>79</v>
      </c>
      <c r="N34" s="154" t="s">
        <v>82</v>
      </c>
      <c r="O34" s="152" t="s">
        <v>83</v>
      </c>
      <c r="P34" s="150" t="s">
        <v>86</v>
      </c>
      <c r="Q34" s="148" t="s">
        <v>87</v>
      </c>
    </row>
    <row r="35" spans="1:23" ht="12.75" thickBot="1" x14ac:dyDescent="0.25">
      <c r="A35" s="178"/>
      <c r="B35" s="182"/>
      <c r="C35" s="182"/>
      <c r="D35" s="182"/>
      <c r="E35" s="156"/>
      <c r="F35" s="172"/>
      <c r="G35" s="195"/>
      <c r="H35" s="156"/>
      <c r="I35" s="157"/>
      <c r="J35" s="156"/>
      <c r="K35" s="192"/>
      <c r="L35" s="147"/>
      <c r="M35" s="194"/>
      <c r="N35" s="155"/>
      <c r="O35" s="153"/>
      <c r="P35" s="151"/>
      <c r="Q35" s="149"/>
    </row>
    <row r="36" spans="1:23" ht="12" x14ac:dyDescent="0.2">
      <c r="A36" s="178"/>
      <c r="B36" s="174" t="s">
        <v>25</v>
      </c>
      <c r="C36" s="182"/>
      <c r="D36" s="183"/>
      <c r="E36" s="8">
        <v>4</v>
      </c>
      <c r="F36" s="87">
        <v>1</v>
      </c>
      <c r="G36" s="106">
        <f>AVERAGE(M36,L36)</f>
        <v>90</v>
      </c>
      <c r="H36" s="4"/>
      <c r="I36" s="107"/>
      <c r="J36" s="8" t="s">
        <v>54</v>
      </c>
      <c r="K36" s="108"/>
      <c r="L36" s="96">
        <v>80</v>
      </c>
      <c r="M36" s="97">
        <v>100</v>
      </c>
      <c r="N36" s="72"/>
      <c r="O36" s="98"/>
      <c r="P36" s="96"/>
      <c r="Q36" s="97"/>
    </row>
    <row r="37" spans="1:23" ht="12" x14ac:dyDescent="0.2">
      <c r="A37" s="178"/>
      <c r="B37" s="174" t="s">
        <v>35</v>
      </c>
      <c r="C37" s="182"/>
      <c r="D37" s="183"/>
      <c r="E37" s="8">
        <v>10</v>
      </c>
      <c r="F37" s="86"/>
      <c r="G37" s="106">
        <f t="shared" ref="G37:G50" si="19">AVERAGE(M37,L37)</f>
        <v>87</v>
      </c>
      <c r="H37" s="4"/>
      <c r="I37" s="109"/>
      <c r="J37" s="8"/>
      <c r="K37" s="108"/>
      <c r="L37" s="103">
        <v>79</v>
      </c>
      <c r="M37" s="104">
        <v>95</v>
      </c>
      <c r="N37" s="42"/>
      <c r="O37" s="105"/>
      <c r="P37" s="103"/>
      <c r="Q37" s="104"/>
    </row>
    <row r="38" spans="1:23" ht="12" x14ac:dyDescent="0.2">
      <c r="A38" s="178"/>
      <c r="B38" s="174" t="s">
        <v>62</v>
      </c>
      <c r="C38" s="182"/>
      <c r="D38" s="183"/>
      <c r="E38" s="8"/>
      <c r="F38" s="86"/>
      <c r="G38" s="106"/>
      <c r="H38" s="4"/>
      <c r="I38" s="109"/>
      <c r="J38" s="8"/>
      <c r="K38" s="108"/>
      <c r="L38" s="103"/>
      <c r="M38" s="104"/>
      <c r="N38" s="42"/>
      <c r="O38" s="105"/>
      <c r="P38" s="103"/>
      <c r="Q38" s="104"/>
    </row>
    <row r="39" spans="1:23" ht="12" x14ac:dyDescent="0.2">
      <c r="A39" s="178"/>
      <c r="B39" s="174" t="s">
        <v>63</v>
      </c>
      <c r="C39" s="182"/>
      <c r="D39" s="183"/>
      <c r="E39" s="8">
        <v>9</v>
      </c>
      <c r="F39" s="86"/>
      <c r="G39" s="106">
        <f t="shared" si="19"/>
        <v>90</v>
      </c>
      <c r="H39" s="4"/>
      <c r="I39" s="109"/>
      <c r="J39" s="8" t="s">
        <v>54</v>
      </c>
      <c r="K39" s="108"/>
      <c r="L39" s="103">
        <v>80</v>
      </c>
      <c r="M39" s="104">
        <v>100</v>
      </c>
      <c r="N39" s="42"/>
      <c r="O39" s="105"/>
      <c r="P39" s="103"/>
      <c r="Q39" s="104"/>
    </row>
    <row r="40" spans="1:23" ht="17.25" customHeight="1" x14ac:dyDescent="0.2">
      <c r="A40" s="178"/>
      <c r="B40" s="174" t="s">
        <v>29</v>
      </c>
      <c r="C40" s="182"/>
      <c r="D40" s="183"/>
      <c r="E40" s="8">
        <v>7</v>
      </c>
      <c r="F40" s="86"/>
      <c r="G40" s="106">
        <f t="shared" si="19"/>
        <v>67.5</v>
      </c>
      <c r="H40" s="4"/>
      <c r="I40" s="109"/>
      <c r="J40" s="8">
        <v>7</v>
      </c>
      <c r="K40" s="108">
        <f>AVERAGE(Q40,P40)</f>
        <v>72.5</v>
      </c>
      <c r="L40" s="103">
        <v>50</v>
      </c>
      <c r="M40" s="104">
        <v>85</v>
      </c>
      <c r="N40" s="42"/>
      <c r="O40" s="105"/>
      <c r="P40" s="103">
        <v>50</v>
      </c>
      <c r="Q40" s="104">
        <v>95</v>
      </c>
    </row>
    <row r="41" spans="1:23" ht="12" x14ac:dyDescent="0.2">
      <c r="A41" s="178"/>
      <c r="B41" s="174" t="s">
        <v>11</v>
      </c>
      <c r="C41" s="182"/>
      <c r="D41" s="183"/>
      <c r="E41" s="8">
        <v>11</v>
      </c>
      <c r="F41" s="86"/>
      <c r="G41" s="106">
        <f t="shared" si="19"/>
        <v>72.5</v>
      </c>
      <c r="H41" s="4"/>
      <c r="I41" s="109"/>
      <c r="J41" s="8">
        <v>5</v>
      </c>
      <c r="K41" s="108">
        <f t="shared" ref="K41:K50" si="20">AVERAGE(Q41,P41)</f>
        <v>84</v>
      </c>
      <c r="L41" s="103">
        <v>60</v>
      </c>
      <c r="M41" s="104">
        <v>85</v>
      </c>
      <c r="N41" s="42"/>
      <c r="O41" s="105"/>
      <c r="P41" s="103">
        <v>76</v>
      </c>
      <c r="Q41" s="104">
        <v>92</v>
      </c>
      <c r="R41" s="2"/>
      <c r="S41" s="2"/>
      <c r="T41" s="2"/>
      <c r="U41" s="2"/>
      <c r="V41" s="2"/>
      <c r="W41" s="2"/>
    </row>
    <row r="42" spans="1:23" ht="12" x14ac:dyDescent="0.2">
      <c r="A42" s="178"/>
      <c r="B42" s="174" t="s">
        <v>4</v>
      </c>
      <c r="C42" s="182"/>
      <c r="D42" s="183"/>
      <c r="E42" s="8">
        <v>5</v>
      </c>
      <c r="F42" s="86"/>
      <c r="G42" s="106">
        <f t="shared" si="19"/>
        <v>75.5</v>
      </c>
      <c r="H42" s="4"/>
      <c r="I42" s="109"/>
      <c r="J42" s="8">
        <v>5</v>
      </c>
      <c r="K42" s="108">
        <f t="shared" si="20"/>
        <v>82.5</v>
      </c>
      <c r="L42" s="103">
        <v>68</v>
      </c>
      <c r="M42" s="104">
        <v>83</v>
      </c>
      <c r="N42" s="42"/>
      <c r="O42" s="105"/>
      <c r="P42" s="103">
        <v>72</v>
      </c>
      <c r="Q42" s="104">
        <v>93</v>
      </c>
      <c r="R42" s="2"/>
      <c r="S42" s="2"/>
      <c r="T42" s="2"/>
      <c r="U42" s="2"/>
      <c r="V42" s="2"/>
      <c r="W42" s="2"/>
    </row>
    <row r="43" spans="1:23" ht="12" x14ac:dyDescent="0.2">
      <c r="A43" s="178"/>
      <c r="B43" s="174" t="s">
        <v>64</v>
      </c>
      <c r="C43" s="182"/>
      <c r="D43" s="183"/>
      <c r="E43" s="8">
        <v>2</v>
      </c>
      <c r="F43" s="86"/>
      <c r="G43" s="106">
        <f t="shared" si="19"/>
        <v>74</v>
      </c>
      <c r="H43" s="4"/>
      <c r="I43" s="109"/>
      <c r="J43" s="8">
        <v>1</v>
      </c>
      <c r="K43" s="108">
        <f t="shared" si="20"/>
        <v>74</v>
      </c>
      <c r="L43" s="103">
        <v>68</v>
      </c>
      <c r="M43" s="104">
        <v>80</v>
      </c>
      <c r="N43" s="42"/>
      <c r="O43" s="105"/>
      <c r="P43" s="103">
        <v>74</v>
      </c>
      <c r="Q43" s="104">
        <v>74</v>
      </c>
      <c r="R43" s="2"/>
      <c r="S43" s="2"/>
      <c r="T43" s="2"/>
      <c r="U43" s="2"/>
      <c r="V43" s="2"/>
      <c r="W43" s="2"/>
    </row>
    <row r="44" spans="1:23" ht="12" x14ac:dyDescent="0.2">
      <c r="A44" s="178"/>
      <c r="B44" s="174" t="s">
        <v>65</v>
      </c>
      <c r="C44" s="182"/>
      <c r="D44" s="183"/>
      <c r="E44" s="9"/>
      <c r="F44" s="86"/>
      <c r="G44" s="106"/>
      <c r="H44" s="4"/>
      <c r="I44" s="109"/>
      <c r="J44" s="8">
        <v>1</v>
      </c>
      <c r="K44" s="108">
        <f t="shared" si="20"/>
        <v>72</v>
      </c>
      <c r="L44" s="103"/>
      <c r="M44" s="104"/>
      <c r="N44" s="42"/>
      <c r="O44" s="105"/>
      <c r="P44" s="103">
        <v>72</v>
      </c>
      <c r="Q44" s="104">
        <v>72</v>
      </c>
      <c r="R44" s="2"/>
      <c r="S44" s="2"/>
      <c r="T44" s="2"/>
      <c r="U44" s="2"/>
      <c r="V44" s="2"/>
      <c r="W44" s="2"/>
    </row>
    <row r="45" spans="1:23" ht="12" x14ac:dyDescent="0.2">
      <c r="A45" s="178"/>
      <c r="B45" s="174" t="s">
        <v>32</v>
      </c>
      <c r="C45" s="182"/>
      <c r="D45" s="183"/>
      <c r="E45" s="9"/>
      <c r="F45" s="87">
        <v>3</v>
      </c>
      <c r="G45" s="106">
        <f t="shared" si="19"/>
        <v>93.5</v>
      </c>
      <c r="H45" s="4"/>
      <c r="I45" s="109"/>
      <c r="J45" s="8" t="s">
        <v>54</v>
      </c>
      <c r="K45" s="108"/>
      <c r="L45" s="103">
        <v>92</v>
      </c>
      <c r="M45" s="104">
        <v>95</v>
      </c>
      <c r="N45" s="42"/>
      <c r="O45" s="105"/>
      <c r="P45" s="103"/>
      <c r="Q45" s="104"/>
      <c r="R45" s="2"/>
      <c r="S45" s="2"/>
      <c r="T45" s="2"/>
      <c r="U45" s="2"/>
      <c r="V45" s="2"/>
      <c r="W45" s="2"/>
    </row>
    <row r="46" spans="1:23" ht="12" x14ac:dyDescent="0.2">
      <c r="A46" s="178"/>
      <c r="B46" s="174" t="s">
        <v>26</v>
      </c>
      <c r="C46" s="182"/>
      <c r="D46" s="183"/>
      <c r="E46" s="8">
        <v>6</v>
      </c>
      <c r="F46" s="87">
        <v>3</v>
      </c>
      <c r="G46" s="106">
        <f t="shared" si="19"/>
        <v>85</v>
      </c>
      <c r="H46" s="4"/>
      <c r="I46" s="109"/>
      <c r="J46" s="8">
        <v>4</v>
      </c>
      <c r="K46" s="108">
        <f t="shared" si="20"/>
        <v>67.5</v>
      </c>
      <c r="L46" s="103">
        <v>70</v>
      </c>
      <c r="M46" s="104">
        <v>100</v>
      </c>
      <c r="N46" s="42"/>
      <c r="O46" s="105"/>
      <c r="P46" s="103">
        <v>65</v>
      </c>
      <c r="Q46" s="104">
        <v>70</v>
      </c>
      <c r="R46" s="2"/>
      <c r="S46" s="2"/>
      <c r="T46" s="2"/>
      <c r="U46" s="2"/>
      <c r="V46" s="2"/>
      <c r="W46" s="2"/>
    </row>
    <row r="47" spans="1:23" ht="12" x14ac:dyDescent="0.2">
      <c r="A47" s="178"/>
      <c r="B47" s="174" t="s">
        <v>22</v>
      </c>
      <c r="C47" s="182"/>
      <c r="D47" s="183"/>
      <c r="E47" s="8">
        <v>5</v>
      </c>
      <c r="F47" s="87">
        <v>1</v>
      </c>
      <c r="G47" s="106">
        <f t="shared" si="19"/>
        <v>95.5</v>
      </c>
      <c r="H47" s="4"/>
      <c r="I47" s="109"/>
      <c r="J47" s="8"/>
      <c r="K47" s="108"/>
      <c r="L47" s="103">
        <v>91</v>
      </c>
      <c r="M47" s="104">
        <v>100</v>
      </c>
      <c r="N47" s="42"/>
      <c r="O47" s="105"/>
      <c r="P47" s="103"/>
      <c r="Q47" s="104"/>
      <c r="R47" s="2"/>
      <c r="S47" s="2"/>
      <c r="T47" s="2"/>
      <c r="U47" s="2"/>
      <c r="V47" s="2"/>
      <c r="W47" s="2"/>
    </row>
    <row r="48" spans="1:23" ht="12" x14ac:dyDescent="0.2">
      <c r="A48" s="178"/>
      <c r="B48" s="174" t="s">
        <v>30</v>
      </c>
      <c r="C48" s="182"/>
      <c r="D48" s="183"/>
      <c r="E48" s="9"/>
      <c r="F48" s="87">
        <v>3</v>
      </c>
      <c r="G48" s="106">
        <f t="shared" si="19"/>
        <v>98</v>
      </c>
      <c r="H48" s="4"/>
      <c r="I48" s="109"/>
      <c r="J48" s="8"/>
      <c r="K48" s="108"/>
      <c r="L48" s="103">
        <v>98</v>
      </c>
      <c r="M48" s="104">
        <v>98</v>
      </c>
      <c r="N48" s="42"/>
      <c r="O48" s="105"/>
      <c r="P48" s="103"/>
      <c r="Q48" s="104"/>
      <c r="R48" s="2"/>
      <c r="S48" s="2"/>
      <c r="T48" s="2"/>
      <c r="U48" s="2"/>
      <c r="V48" s="2"/>
      <c r="W48" s="2"/>
    </row>
    <row r="49" spans="1:28" ht="12" x14ac:dyDescent="0.2">
      <c r="A49" s="178"/>
      <c r="B49" s="174" t="s">
        <v>34</v>
      </c>
      <c r="C49" s="182"/>
      <c r="D49" s="183"/>
      <c r="E49" s="8">
        <v>2</v>
      </c>
      <c r="F49" s="86"/>
      <c r="G49" s="106">
        <f t="shared" si="19"/>
        <v>74</v>
      </c>
      <c r="H49" s="4"/>
      <c r="I49" s="109"/>
      <c r="J49" s="8">
        <v>2</v>
      </c>
      <c r="K49" s="108">
        <f t="shared" si="20"/>
        <v>85.5</v>
      </c>
      <c r="L49" s="103">
        <v>70</v>
      </c>
      <c r="M49" s="104">
        <v>78</v>
      </c>
      <c r="N49" s="42"/>
      <c r="O49" s="105"/>
      <c r="P49" s="103">
        <v>84</v>
      </c>
      <c r="Q49" s="104">
        <v>87</v>
      </c>
      <c r="R49" s="2"/>
      <c r="S49" s="2"/>
      <c r="T49" s="2"/>
      <c r="U49" s="2"/>
      <c r="V49" s="2"/>
      <c r="W49" s="2"/>
    </row>
    <row r="50" spans="1:28" ht="12" x14ac:dyDescent="0.2">
      <c r="A50" s="179"/>
      <c r="B50" s="174" t="s">
        <v>10</v>
      </c>
      <c r="C50" s="182"/>
      <c r="D50" s="183"/>
      <c r="E50" s="8">
        <v>13</v>
      </c>
      <c r="F50" s="87">
        <v>1</v>
      </c>
      <c r="G50" s="106">
        <f t="shared" si="19"/>
        <v>80</v>
      </c>
      <c r="H50" s="4">
        <v>10</v>
      </c>
      <c r="I50" s="109">
        <f>AVERAGE(O50,N50)</f>
        <v>80</v>
      </c>
      <c r="J50" s="8">
        <v>2</v>
      </c>
      <c r="K50" s="108">
        <f t="shared" si="20"/>
        <v>82.5</v>
      </c>
      <c r="L50" s="103">
        <v>60</v>
      </c>
      <c r="M50" s="104">
        <v>100</v>
      </c>
      <c r="N50" s="42">
        <v>70</v>
      </c>
      <c r="O50" s="105">
        <v>90</v>
      </c>
      <c r="P50" s="103">
        <v>75</v>
      </c>
      <c r="Q50" s="104">
        <v>90</v>
      </c>
      <c r="R50" s="2"/>
      <c r="S50" s="2"/>
      <c r="T50" s="2"/>
      <c r="U50" s="2"/>
      <c r="V50" s="2"/>
      <c r="W50" s="2"/>
    </row>
    <row r="51" spans="1:28" ht="12.75" thickBot="1" x14ac:dyDescent="0.25">
      <c r="A51" s="184" t="s">
        <v>66</v>
      </c>
      <c r="B51" s="182"/>
      <c r="C51" s="182"/>
      <c r="D51" s="183"/>
      <c r="E51" s="13">
        <f t="shared" ref="E51:F51" si="21">SUM(E36:E50)</f>
        <v>74</v>
      </c>
      <c r="F51" s="10">
        <f t="shared" si="21"/>
        <v>12</v>
      </c>
      <c r="G51" s="94"/>
      <c r="H51" s="12">
        <f>SUM(H36:H50)</f>
        <v>10</v>
      </c>
      <c r="I51" s="94"/>
      <c r="J51" s="13">
        <f>SUM(J36:J50)</f>
        <v>27</v>
      </c>
      <c r="K51" s="95"/>
      <c r="L51" s="99"/>
      <c r="M51" s="100"/>
      <c r="N51" s="101"/>
      <c r="O51" s="102"/>
      <c r="P51" s="99"/>
      <c r="Q51" s="100"/>
      <c r="R51" s="2"/>
      <c r="S51" s="2"/>
      <c r="T51" s="2"/>
      <c r="U51" s="2"/>
      <c r="V51" s="2"/>
      <c r="W51" s="2"/>
    </row>
    <row r="52" spans="1:28" ht="14.25" customHeight="1" x14ac:dyDescent="0.2">
      <c r="A52" s="185" t="s">
        <v>41</v>
      </c>
      <c r="B52" s="186" t="s">
        <v>42</v>
      </c>
      <c r="C52" s="159"/>
      <c r="D52" s="160"/>
      <c r="E52" s="187"/>
      <c r="F52" s="187"/>
      <c r="G52" s="188"/>
      <c r="H52" s="173" t="s">
        <v>89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4.25" customHeight="1" x14ac:dyDescent="0.2">
      <c r="A53" s="179"/>
      <c r="B53" s="159"/>
      <c r="C53" s="159"/>
      <c r="D53" s="160"/>
      <c r="E53" s="182"/>
      <c r="F53" s="182"/>
      <c r="G53" s="182"/>
      <c r="H53" s="17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4.25" customHeight="1" x14ac:dyDescent="0.2">
      <c r="A54" s="177" t="s">
        <v>67</v>
      </c>
      <c r="B54" s="159"/>
      <c r="C54" s="159"/>
      <c r="D54" s="160"/>
      <c r="E54" s="15" t="s">
        <v>40</v>
      </c>
      <c r="F54" s="180" t="s">
        <v>68</v>
      </c>
      <c r="G54" s="181"/>
      <c r="H54" s="17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4.25" customHeight="1" x14ac:dyDescent="0.2">
      <c r="A55" s="178"/>
      <c r="B55" s="182"/>
      <c r="C55" s="182"/>
      <c r="D55" s="183"/>
      <c r="E55" s="16">
        <v>2023</v>
      </c>
      <c r="F55" s="17" t="s">
        <v>69</v>
      </c>
      <c r="G55" s="3" t="s">
        <v>70</v>
      </c>
      <c r="H55" s="17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84" customFormat="1" ht="45" customHeight="1" x14ac:dyDescent="0.2">
      <c r="A56" s="178"/>
      <c r="B56" s="174" t="s">
        <v>71</v>
      </c>
      <c r="C56" s="175"/>
      <c r="D56" s="176"/>
      <c r="E56" s="110">
        <v>49</v>
      </c>
      <c r="F56" s="111"/>
      <c r="G56" s="115">
        <v>48</v>
      </c>
      <c r="H56" s="208">
        <v>4.2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spans="1:28" s="84" customFormat="1" ht="28.5" customHeight="1" x14ac:dyDescent="0.2">
      <c r="A57" s="178"/>
      <c r="B57" s="174" t="s">
        <v>16</v>
      </c>
      <c r="C57" s="175"/>
      <c r="D57" s="176"/>
      <c r="E57" s="113">
        <v>17</v>
      </c>
      <c r="F57" s="114"/>
      <c r="G57" s="116">
        <v>17</v>
      </c>
      <c r="H57" s="208">
        <v>4.18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</row>
    <row r="58" spans="1:28" s="84" customFormat="1" ht="25.5" customHeight="1" x14ac:dyDescent="0.2">
      <c r="A58" s="178"/>
      <c r="B58" s="174" t="s">
        <v>1</v>
      </c>
      <c r="C58" s="175"/>
      <c r="D58" s="176"/>
      <c r="E58" s="113">
        <v>59</v>
      </c>
      <c r="F58" s="114">
        <v>59</v>
      </c>
      <c r="G58" s="116"/>
      <c r="H58" s="208">
        <v>3.89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</row>
    <row r="59" spans="1:28" s="84" customFormat="1" ht="27.75" customHeight="1" x14ac:dyDescent="0.2">
      <c r="A59" s="178"/>
      <c r="B59" s="174" t="s">
        <v>6</v>
      </c>
      <c r="C59" s="175"/>
      <c r="D59" s="176"/>
      <c r="E59" s="113">
        <v>36</v>
      </c>
      <c r="F59" s="114">
        <v>36</v>
      </c>
      <c r="G59" s="116"/>
      <c r="H59" s="208">
        <v>3.95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</row>
    <row r="60" spans="1:28" s="84" customFormat="1" ht="27" customHeight="1" x14ac:dyDescent="0.2">
      <c r="A60" s="178"/>
      <c r="B60" s="174" t="s">
        <v>3</v>
      </c>
      <c r="C60" s="175"/>
      <c r="D60" s="176"/>
      <c r="E60" s="113">
        <v>41</v>
      </c>
      <c r="F60" s="114">
        <v>35</v>
      </c>
      <c r="G60" s="116">
        <v>6</v>
      </c>
      <c r="H60" s="208">
        <v>3.98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</row>
    <row r="61" spans="1:28" s="84" customFormat="1" ht="27" customHeight="1" x14ac:dyDescent="0.2">
      <c r="A61" s="178"/>
      <c r="B61" s="174" t="s">
        <v>12</v>
      </c>
      <c r="C61" s="175"/>
      <c r="D61" s="176"/>
      <c r="E61" s="113"/>
      <c r="F61" s="114"/>
      <c r="G61" s="116"/>
      <c r="H61" s="208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</row>
    <row r="62" spans="1:28" s="84" customFormat="1" ht="27" customHeight="1" x14ac:dyDescent="0.2">
      <c r="A62" s="178"/>
      <c r="B62" s="174" t="s">
        <v>0</v>
      </c>
      <c r="C62" s="175"/>
      <c r="D62" s="176"/>
      <c r="E62" s="113">
        <v>80</v>
      </c>
      <c r="F62" s="114">
        <v>70</v>
      </c>
      <c r="G62" s="116">
        <v>10</v>
      </c>
      <c r="H62" s="208">
        <v>3.95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</row>
    <row r="63" spans="1:28" s="84" customFormat="1" ht="27" customHeight="1" x14ac:dyDescent="0.2">
      <c r="A63" s="179"/>
      <c r="B63" s="174" t="s">
        <v>13</v>
      </c>
      <c r="C63" s="175"/>
      <c r="D63" s="176"/>
      <c r="E63" s="113">
        <v>11</v>
      </c>
      <c r="F63" s="114">
        <v>10</v>
      </c>
      <c r="G63" s="116"/>
      <c r="H63" s="208">
        <v>4.0599999999999996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</row>
    <row r="64" spans="1:28" ht="14.25" customHeight="1" x14ac:dyDescent="0.2">
      <c r="A64" s="158" t="s">
        <v>72</v>
      </c>
      <c r="B64" s="159"/>
      <c r="C64" s="159"/>
      <c r="D64" s="160"/>
      <c r="E64" s="18">
        <f t="shared" ref="E64:G64" si="22">SUM(E56:E63)</f>
        <v>293</v>
      </c>
      <c r="F64" s="18">
        <f t="shared" si="22"/>
        <v>210</v>
      </c>
      <c r="G64" s="1">
        <f t="shared" si="22"/>
        <v>81</v>
      </c>
      <c r="H64" s="11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2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2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2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2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2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2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2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2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2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2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2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2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2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2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2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2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2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2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2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2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2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2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2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2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2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2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2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2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2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2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2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2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2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</sheetData>
  <mergeCells count="94">
    <mergeCell ref="A2:A4"/>
    <mergeCell ref="B2:D5"/>
    <mergeCell ref="K34:K35"/>
    <mergeCell ref="M34:M35"/>
    <mergeCell ref="G34:G3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32:A33"/>
    <mergeCell ref="B32:D35"/>
    <mergeCell ref="A34:A50"/>
    <mergeCell ref="B36:D36"/>
    <mergeCell ref="B37:D37"/>
    <mergeCell ref="B40:D40"/>
    <mergeCell ref="B41:D41"/>
    <mergeCell ref="B42:D42"/>
    <mergeCell ref="B43:D43"/>
    <mergeCell ref="B44:D44"/>
    <mergeCell ref="B45:D45"/>
    <mergeCell ref="B46:D46"/>
    <mergeCell ref="B47:D47"/>
    <mergeCell ref="B38:D38"/>
    <mergeCell ref="B39:D39"/>
    <mergeCell ref="B48:D48"/>
    <mergeCell ref="B49:D49"/>
    <mergeCell ref="B30:D30"/>
    <mergeCell ref="B31:D31"/>
    <mergeCell ref="A5:A31"/>
    <mergeCell ref="B6:D6"/>
    <mergeCell ref="B7:D7"/>
    <mergeCell ref="B8:D8"/>
    <mergeCell ref="B9:D9"/>
    <mergeCell ref="B25:D25"/>
    <mergeCell ref="B26:D26"/>
    <mergeCell ref="B27:D27"/>
    <mergeCell ref="B28:D28"/>
    <mergeCell ref="B29:D29"/>
    <mergeCell ref="B10:D10"/>
    <mergeCell ref="B11:D11"/>
    <mergeCell ref="B60:D60"/>
    <mergeCell ref="B61:D61"/>
    <mergeCell ref="F54:G54"/>
    <mergeCell ref="B50:D50"/>
    <mergeCell ref="A51:D51"/>
    <mergeCell ref="A52:A53"/>
    <mergeCell ref="B52:D55"/>
    <mergeCell ref="E52:G53"/>
    <mergeCell ref="J34:J35"/>
    <mergeCell ref="I34:I35"/>
    <mergeCell ref="H34:H35"/>
    <mergeCell ref="A64:D64"/>
    <mergeCell ref="G5:H5"/>
    <mergeCell ref="J5:K5"/>
    <mergeCell ref="F34:F35"/>
    <mergeCell ref="E34:E35"/>
    <mergeCell ref="H52:H55"/>
    <mergeCell ref="B62:D62"/>
    <mergeCell ref="B63:D63"/>
    <mergeCell ref="A54:A63"/>
    <mergeCell ref="B56:D56"/>
    <mergeCell ref="B57:D57"/>
    <mergeCell ref="B58:D58"/>
    <mergeCell ref="B59:D59"/>
    <mergeCell ref="L34:L35"/>
    <mergeCell ref="Q34:Q35"/>
    <mergeCell ref="P34:P35"/>
    <mergeCell ref="O34:O35"/>
    <mergeCell ref="N34:N35"/>
    <mergeCell ref="X2:Y4"/>
    <mergeCell ref="Z2:AA4"/>
    <mergeCell ref="AB2:AC4"/>
    <mergeCell ref="AD2:AE4"/>
    <mergeCell ref="E32:G33"/>
    <mergeCell ref="H32:I33"/>
    <mergeCell ref="J32:K33"/>
    <mergeCell ref="L32:Q33"/>
    <mergeCell ref="E2:H4"/>
    <mergeCell ref="V2:W4"/>
    <mergeCell ref="I2:K4"/>
    <mergeCell ref="L2:N4"/>
    <mergeCell ref="M5:N5"/>
    <mergeCell ref="O2:Q4"/>
    <mergeCell ref="R2:S4"/>
    <mergeCell ref="T2:U4"/>
  </mergeCells>
  <printOptions horizontalCentered="1" gridLines="1"/>
  <pageMargins left="2.677165354330709E-2" right="2.6574803149606304E-2" top="0.19685039370078738" bottom="0.19685039370078738" header="0" footer="0"/>
  <pageSetup paperSize="9" scale="42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 для ректора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2023-10-03T13:57:59Z</cp:lastPrinted>
  <dcterms:modified xsi:type="dcterms:W3CDTF">2023-10-03T14:01:06Z</dcterms:modified>
</cp:coreProperties>
</file>